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8_{87C91029-1248-4ECA-8F3B-4CB8EBD80A89}" xr6:coauthVersionLast="47" xr6:coauthVersionMax="47" xr10:uidLastSave="{00000000-0000-0000-0000-000000000000}"/>
  <workbookProtection workbookPassword="C648" lockStructure="1"/>
  <bookViews>
    <workbookView xWindow="-120" yWindow="-120" windowWidth="29040" windowHeight="15840" xr2:uid="{00000000-000D-0000-FFFF-FFFF00000000}"/>
  </bookViews>
  <sheets>
    <sheet name="業者カード" sheetId="13" r:id="rId1"/>
    <sheet name="技術者名簿" sheetId="26" r:id="rId2"/>
    <sheet name="コード表" sheetId="27" r:id="rId3"/>
    <sheet name="Inputval" sheetId="21" state="hidden" r:id="rId4"/>
    <sheet name="InputvalEng" sheetId="28" state="hidden" r:id="rId5"/>
  </sheets>
  <definedNames>
    <definedName name="_xlnm._FilterDatabase" localSheetId="1" hidden="1">コード表!$B$2:$D$160</definedName>
    <definedName name="_xlnm.Print_Area" localSheetId="4">InputvalEng!$A$1:$U$4</definedName>
    <definedName name="_xlnm.Print_Area" localSheetId="1">技術者名簿!$A$1:$M$605</definedName>
    <definedName name="_xlnm.Print_Area" localSheetId="0">業者カード!$A$1:$AG$119</definedName>
    <definedName name="_xlnm.Print_Titles" localSheetId="2">コード表!$1:$2</definedName>
    <definedName name="_xlnm.Print_Titles" localSheetId="1">技術者名簿!$1:$5</definedName>
    <definedName name="許可の区分" localSheetId="4">#REF!</definedName>
    <definedName name="許可の区分">#REF!</definedName>
    <definedName name="届出区分" localSheetId="4">#REF!</definedName>
    <definedName name="届出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" i="13" l="1"/>
  <c r="AH27" i="13" l="1"/>
  <c r="F7" i="28" l="1"/>
  <c r="G7" i="28"/>
  <c r="H7" i="28"/>
  <c r="I7" i="28"/>
  <c r="J7" i="28"/>
  <c r="K7" i="28"/>
  <c r="L7" i="28"/>
  <c r="M7" i="28"/>
  <c r="F8" i="28"/>
  <c r="G8" i="28"/>
  <c r="H8" i="28"/>
  <c r="I8" i="28"/>
  <c r="J8" i="28"/>
  <c r="K8" i="28"/>
  <c r="L8" i="28"/>
  <c r="M8" i="28"/>
  <c r="F9" i="28"/>
  <c r="G9" i="28"/>
  <c r="H9" i="28"/>
  <c r="I9" i="28"/>
  <c r="J9" i="28"/>
  <c r="K9" i="28"/>
  <c r="L9" i="28"/>
  <c r="M9" i="28"/>
  <c r="F10" i="28"/>
  <c r="G10" i="28"/>
  <c r="H10" i="28"/>
  <c r="I10" i="28"/>
  <c r="J10" i="28"/>
  <c r="K10" i="28"/>
  <c r="L10" i="28"/>
  <c r="M10" i="28"/>
  <c r="F11" i="28"/>
  <c r="G11" i="28"/>
  <c r="H11" i="28"/>
  <c r="I11" i="28"/>
  <c r="J11" i="28"/>
  <c r="K11" i="28"/>
  <c r="L11" i="28"/>
  <c r="M11" i="28"/>
  <c r="F12" i="28"/>
  <c r="G12" i="28"/>
  <c r="H12" i="28"/>
  <c r="I12" i="28"/>
  <c r="J12" i="28"/>
  <c r="K12" i="28"/>
  <c r="L12" i="28"/>
  <c r="M12" i="28"/>
  <c r="F13" i="28"/>
  <c r="G13" i="28"/>
  <c r="H13" i="28"/>
  <c r="I13" i="28"/>
  <c r="J13" i="28"/>
  <c r="K13" i="28"/>
  <c r="L13" i="28"/>
  <c r="M13" i="28"/>
  <c r="F14" i="28"/>
  <c r="G14" i="28"/>
  <c r="H14" i="28"/>
  <c r="I14" i="28"/>
  <c r="J14" i="28"/>
  <c r="K14" i="28"/>
  <c r="L14" i="28"/>
  <c r="M14" i="28"/>
  <c r="F15" i="28"/>
  <c r="G15" i="28"/>
  <c r="H15" i="28"/>
  <c r="I15" i="28"/>
  <c r="J15" i="28"/>
  <c r="K15" i="28"/>
  <c r="L15" i="28"/>
  <c r="M15" i="28"/>
  <c r="F16" i="28"/>
  <c r="G16" i="28"/>
  <c r="H16" i="28"/>
  <c r="I16" i="28"/>
  <c r="J16" i="28"/>
  <c r="K16" i="28"/>
  <c r="L16" i="28"/>
  <c r="M16" i="28"/>
  <c r="F17" i="28"/>
  <c r="G17" i="28"/>
  <c r="H17" i="28"/>
  <c r="I17" i="28"/>
  <c r="J17" i="28"/>
  <c r="K17" i="28"/>
  <c r="L17" i="28"/>
  <c r="M17" i="28"/>
  <c r="F18" i="28"/>
  <c r="G18" i="28"/>
  <c r="H18" i="28"/>
  <c r="I18" i="28"/>
  <c r="J18" i="28"/>
  <c r="K18" i="28"/>
  <c r="L18" i="28"/>
  <c r="M18" i="28"/>
  <c r="F19" i="28"/>
  <c r="G19" i="28"/>
  <c r="H19" i="28"/>
  <c r="I19" i="28"/>
  <c r="J19" i="28"/>
  <c r="K19" i="28"/>
  <c r="L19" i="28"/>
  <c r="M19" i="28"/>
  <c r="F20" i="28"/>
  <c r="G20" i="28"/>
  <c r="H20" i="28"/>
  <c r="I20" i="28"/>
  <c r="J20" i="28"/>
  <c r="K20" i="28"/>
  <c r="L20" i="28"/>
  <c r="M20" i="28"/>
  <c r="F21" i="28"/>
  <c r="G21" i="28"/>
  <c r="H21" i="28"/>
  <c r="I21" i="28"/>
  <c r="J21" i="28"/>
  <c r="K21" i="28"/>
  <c r="L21" i="28"/>
  <c r="M21" i="28"/>
  <c r="F22" i="28"/>
  <c r="G22" i="28"/>
  <c r="H22" i="28"/>
  <c r="I22" i="28"/>
  <c r="J22" i="28"/>
  <c r="K22" i="28"/>
  <c r="L22" i="28"/>
  <c r="M22" i="28"/>
  <c r="F23" i="28"/>
  <c r="G23" i="28"/>
  <c r="H23" i="28"/>
  <c r="I23" i="28"/>
  <c r="J23" i="28"/>
  <c r="K23" i="28"/>
  <c r="L23" i="28"/>
  <c r="M23" i="28"/>
  <c r="F24" i="28"/>
  <c r="G24" i="28"/>
  <c r="H24" i="28"/>
  <c r="I24" i="28"/>
  <c r="J24" i="28"/>
  <c r="K24" i="28"/>
  <c r="L24" i="28"/>
  <c r="M24" i="28"/>
  <c r="F25" i="28"/>
  <c r="G25" i="28"/>
  <c r="H25" i="28"/>
  <c r="I25" i="28"/>
  <c r="J25" i="28"/>
  <c r="K25" i="28"/>
  <c r="L25" i="28"/>
  <c r="M25" i="28"/>
  <c r="F26" i="28"/>
  <c r="G26" i="28"/>
  <c r="H26" i="28"/>
  <c r="I26" i="28"/>
  <c r="J26" i="28"/>
  <c r="K26" i="28"/>
  <c r="L26" i="28"/>
  <c r="M26" i="28"/>
  <c r="F27" i="28"/>
  <c r="G27" i="28"/>
  <c r="H27" i="28"/>
  <c r="I27" i="28"/>
  <c r="J27" i="28"/>
  <c r="K27" i="28"/>
  <c r="L27" i="28"/>
  <c r="M27" i="28"/>
  <c r="F28" i="28"/>
  <c r="G28" i="28"/>
  <c r="H28" i="28"/>
  <c r="I28" i="28"/>
  <c r="J28" i="28"/>
  <c r="K28" i="28"/>
  <c r="L28" i="28"/>
  <c r="M28" i="28"/>
  <c r="F29" i="28"/>
  <c r="G29" i="28"/>
  <c r="H29" i="28"/>
  <c r="I29" i="28"/>
  <c r="J29" i="28"/>
  <c r="K29" i="28"/>
  <c r="L29" i="28"/>
  <c r="M29" i="28"/>
  <c r="F30" i="28"/>
  <c r="G30" i="28"/>
  <c r="H30" i="28"/>
  <c r="I30" i="28"/>
  <c r="J30" i="28"/>
  <c r="K30" i="28"/>
  <c r="L30" i="28"/>
  <c r="M30" i="28"/>
  <c r="F31" i="28"/>
  <c r="G31" i="28"/>
  <c r="H31" i="28"/>
  <c r="I31" i="28"/>
  <c r="J31" i="28"/>
  <c r="K31" i="28"/>
  <c r="L31" i="28"/>
  <c r="M31" i="28"/>
  <c r="F32" i="28"/>
  <c r="G32" i="28"/>
  <c r="H32" i="28"/>
  <c r="I32" i="28"/>
  <c r="J32" i="28"/>
  <c r="K32" i="28"/>
  <c r="L32" i="28"/>
  <c r="M32" i="28"/>
  <c r="F33" i="28"/>
  <c r="G33" i="28"/>
  <c r="H33" i="28"/>
  <c r="I33" i="28"/>
  <c r="J33" i="28"/>
  <c r="K33" i="28"/>
  <c r="L33" i="28"/>
  <c r="M33" i="28"/>
  <c r="F34" i="28"/>
  <c r="G34" i="28"/>
  <c r="H34" i="28"/>
  <c r="I34" i="28"/>
  <c r="J34" i="28"/>
  <c r="K34" i="28"/>
  <c r="L34" i="28"/>
  <c r="M34" i="28"/>
  <c r="F35" i="28"/>
  <c r="G35" i="28"/>
  <c r="H35" i="28"/>
  <c r="I35" i="28"/>
  <c r="J35" i="28"/>
  <c r="K35" i="28"/>
  <c r="L35" i="28"/>
  <c r="M35" i="28"/>
  <c r="F36" i="28"/>
  <c r="G36" i="28"/>
  <c r="H36" i="28"/>
  <c r="I36" i="28"/>
  <c r="J36" i="28"/>
  <c r="K36" i="28"/>
  <c r="L36" i="28"/>
  <c r="M36" i="28"/>
  <c r="F37" i="28"/>
  <c r="G37" i="28"/>
  <c r="H37" i="28"/>
  <c r="I37" i="28"/>
  <c r="J37" i="28"/>
  <c r="K37" i="28"/>
  <c r="L37" i="28"/>
  <c r="M37" i="28"/>
  <c r="F38" i="28"/>
  <c r="G38" i="28"/>
  <c r="H38" i="28"/>
  <c r="I38" i="28"/>
  <c r="J38" i="28"/>
  <c r="K38" i="28"/>
  <c r="L38" i="28"/>
  <c r="M38" i="28"/>
  <c r="F39" i="28"/>
  <c r="G39" i="28"/>
  <c r="H39" i="28"/>
  <c r="I39" i="28"/>
  <c r="J39" i="28"/>
  <c r="K39" i="28"/>
  <c r="L39" i="28"/>
  <c r="M39" i="28"/>
  <c r="F40" i="28"/>
  <c r="G40" i="28"/>
  <c r="H40" i="28"/>
  <c r="I40" i="28"/>
  <c r="J40" i="28"/>
  <c r="K40" i="28"/>
  <c r="L40" i="28"/>
  <c r="M40" i="28"/>
  <c r="F41" i="28"/>
  <c r="G41" i="28"/>
  <c r="H41" i="28"/>
  <c r="I41" i="28"/>
  <c r="J41" i="28"/>
  <c r="K41" i="28"/>
  <c r="L41" i="28"/>
  <c r="M41" i="28"/>
  <c r="F42" i="28"/>
  <c r="G42" i="28"/>
  <c r="H42" i="28"/>
  <c r="I42" i="28"/>
  <c r="J42" i="28"/>
  <c r="K42" i="28"/>
  <c r="L42" i="28"/>
  <c r="M42" i="28"/>
  <c r="F43" i="28"/>
  <c r="G43" i="28"/>
  <c r="H43" i="28"/>
  <c r="I43" i="28"/>
  <c r="J43" i="28"/>
  <c r="K43" i="28"/>
  <c r="L43" i="28"/>
  <c r="M43" i="28"/>
  <c r="F44" i="28"/>
  <c r="G44" i="28"/>
  <c r="H44" i="28"/>
  <c r="I44" i="28"/>
  <c r="J44" i="28"/>
  <c r="K44" i="28"/>
  <c r="L44" i="28"/>
  <c r="M44" i="28"/>
  <c r="F45" i="28"/>
  <c r="G45" i="28"/>
  <c r="H45" i="28"/>
  <c r="I45" i="28"/>
  <c r="J45" i="28"/>
  <c r="K45" i="28"/>
  <c r="L45" i="28"/>
  <c r="M45" i="28"/>
  <c r="F46" i="28"/>
  <c r="G46" i="28"/>
  <c r="H46" i="28"/>
  <c r="I46" i="28"/>
  <c r="J46" i="28"/>
  <c r="K46" i="28"/>
  <c r="L46" i="28"/>
  <c r="M46" i="28"/>
  <c r="F47" i="28"/>
  <c r="G47" i="28"/>
  <c r="H47" i="28"/>
  <c r="I47" i="28"/>
  <c r="J47" i="28"/>
  <c r="K47" i="28"/>
  <c r="L47" i="28"/>
  <c r="M47" i="28"/>
  <c r="F48" i="28"/>
  <c r="G48" i="28"/>
  <c r="H48" i="28"/>
  <c r="I48" i="28"/>
  <c r="J48" i="28"/>
  <c r="K48" i="28"/>
  <c r="L48" i="28"/>
  <c r="M48" i="28"/>
  <c r="F49" i="28"/>
  <c r="G49" i="28"/>
  <c r="H49" i="28"/>
  <c r="I49" i="28"/>
  <c r="J49" i="28"/>
  <c r="K49" i="28"/>
  <c r="L49" i="28"/>
  <c r="M49" i="28"/>
  <c r="F50" i="28"/>
  <c r="G50" i="28"/>
  <c r="H50" i="28"/>
  <c r="I50" i="28"/>
  <c r="J50" i="28"/>
  <c r="K50" i="28"/>
  <c r="L50" i="28"/>
  <c r="M50" i="28"/>
  <c r="F51" i="28"/>
  <c r="G51" i="28"/>
  <c r="H51" i="28"/>
  <c r="I51" i="28"/>
  <c r="J51" i="28"/>
  <c r="K51" i="28"/>
  <c r="L51" i="28"/>
  <c r="M51" i="28"/>
  <c r="F52" i="28"/>
  <c r="G52" i="28"/>
  <c r="H52" i="28"/>
  <c r="I52" i="28"/>
  <c r="J52" i="28"/>
  <c r="K52" i="28"/>
  <c r="L52" i="28"/>
  <c r="M52" i="28"/>
  <c r="F53" i="28"/>
  <c r="G53" i="28"/>
  <c r="H53" i="28"/>
  <c r="I53" i="28"/>
  <c r="J53" i="28"/>
  <c r="K53" i="28"/>
  <c r="L53" i="28"/>
  <c r="M53" i="28"/>
  <c r="F54" i="28"/>
  <c r="G54" i="28"/>
  <c r="H54" i="28"/>
  <c r="I54" i="28"/>
  <c r="J54" i="28"/>
  <c r="K54" i="28"/>
  <c r="L54" i="28"/>
  <c r="M54" i="28"/>
  <c r="F55" i="28"/>
  <c r="G55" i="28"/>
  <c r="H55" i="28"/>
  <c r="I55" i="28"/>
  <c r="J55" i="28"/>
  <c r="K55" i="28"/>
  <c r="L55" i="28"/>
  <c r="M55" i="28"/>
  <c r="F56" i="28"/>
  <c r="G56" i="28"/>
  <c r="H56" i="28"/>
  <c r="I56" i="28"/>
  <c r="J56" i="28"/>
  <c r="K56" i="28"/>
  <c r="L56" i="28"/>
  <c r="M56" i="28"/>
  <c r="F57" i="28"/>
  <c r="G57" i="28"/>
  <c r="H57" i="28"/>
  <c r="I57" i="28"/>
  <c r="J57" i="28"/>
  <c r="K57" i="28"/>
  <c r="L57" i="28"/>
  <c r="M57" i="28"/>
  <c r="F58" i="28"/>
  <c r="G58" i="28"/>
  <c r="H58" i="28"/>
  <c r="I58" i="28"/>
  <c r="J58" i="28"/>
  <c r="K58" i="28"/>
  <c r="L58" i="28"/>
  <c r="M58" i="28"/>
  <c r="F59" i="28"/>
  <c r="G59" i="28"/>
  <c r="H59" i="28"/>
  <c r="I59" i="28"/>
  <c r="J59" i="28"/>
  <c r="K59" i="28"/>
  <c r="L59" i="28"/>
  <c r="M59" i="28"/>
  <c r="F60" i="28"/>
  <c r="G60" i="28"/>
  <c r="H60" i="28"/>
  <c r="I60" i="28"/>
  <c r="J60" i="28"/>
  <c r="K60" i="28"/>
  <c r="L60" i="28"/>
  <c r="M60" i="28"/>
  <c r="F61" i="28"/>
  <c r="G61" i="28"/>
  <c r="H61" i="28"/>
  <c r="I61" i="28"/>
  <c r="J61" i="28"/>
  <c r="K61" i="28"/>
  <c r="L61" i="28"/>
  <c r="M61" i="28"/>
  <c r="F62" i="28"/>
  <c r="G62" i="28"/>
  <c r="H62" i="28"/>
  <c r="I62" i="28"/>
  <c r="J62" i="28"/>
  <c r="K62" i="28"/>
  <c r="L62" i="28"/>
  <c r="M62" i="28"/>
  <c r="F63" i="28"/>
  <c r="G63" i="28"/>
  <c r="H63" i="28"/>
  <c r="I63" i="28"/>
  <c r="J63" i="28"/>
  <c r="K63" i="28"/>
  <c r="L63" i="28"/>
  <c r="M63" i="28"/>
  <c r="F64" i="28"/>
  <c r="G64" i="28"/>
  <c r="H64" i="28"/>
  <c r="I64" i="28"/>
  <c r="J64" i="28"/>
  <c r="K64" i="28"/>
  <c r="L64" i="28"/>
  <c r="M64" i="28"/>
  <c r="F65" i="28"/>
  <c r="G65" i="28"/>
  <c r="H65" i="28"/>
  <c r="I65" i="28"/>
  <c r="J65" i="28"/>
  <c r="K65" i="28"/>
  <c r="L65" i="28"/>
  <c r="M65" i="28"/>
  <c r="F66" i="28"/>
  <c r="G66" i="28"/>
  <c r="H66" i="28"/>
  <c r="I66" i="28"/>
  <c r="J66" i="28"/>
  <c r="K66" i="28"/>
  <c r="L66" i="28"/>
  <c r="M66" i="28"/>
  <c r="F67" i="28"/>
  <c r="G67" i="28"/>
  <c r="H67" i="28"/>
  <c r="I67" i="28"/>
  <c r="J67" i="28"/>
  <c r="K67" i="28"/>
  <c r="L67" i="28"/>
  <c r="M67" i="28"/>
  <c r="F68" i="28"/>
  <c r="G68" i="28"/>
  <c r="H68" i="28"/>
  <c r="I68" i="28"/>
  <c r="J68" i="28"/>
  <c r="K68" i="28"/>
  <c r="L68" i="28"/>
  <c r="M68" i="28"/>
  <c r="F69" i="28"/>
  <c r="G69" i="28"/>
  <c r="H69" i="28"/>
  <c r="I69" i="28"/>
  <c r="J69" i="28"/>
  <c r="K69" i="28"/>
  <c r="L69" i="28"/>
  <c r="M69" i="28"/>
  <c r="F70" i="28"/>
  <c r="G70" i="28"/>
  <c r="H70" i="28"/>
  <c r="I70" i="28"/>
  <c r="J70" i="28"/>
  <c r="K70" i="28"/>
  <c r="L70" i="28"/>
  <c r="M70" i="28"/>
  <c r="F71" i="28"/>
  <c r="G71" i="28"/>
  <c r="H71" i="28"/>
  <c r="I71" i="28"/>
  <c r="J71" i="28"/>
  <c r="K71" i="28"/>
  <c r="L71" i="28"/>
  <c r="M71" i="28"/>
  <c r="F72" i="28"/>
  <c r="G72" i="28"/>
  <c r="H72" i="28"/>
  <c r="I72" i="28"/>
  <c r="J72" i="28"/>
  <c r="K72" i="28"/>
  <c r="L72" i="28"/>
  <c r="M72" i="28"/>
  <c r="F73" i="28"/>
  <c r="G73" i="28"/>
  <c r="H73" i="28"/>
  <c r="I73" i="28"/>
  <c r="J73" i="28"/>
  <c r="K73" i="28"/>
  <c r="L73" i="28"/>
  <c r="M73" i="28"/>
  <c r="F74" i="28"/>
  <c r="G74" i="28"/>
  <c r="H74" i="28"/>
  <c r="I74" i="28"/>
  <c r="J74" i="28"/>
  <c r="K74" i="28"/>
  <c r="L74" i="28"/>
  <c r="M74" i="28"/>
  <c r="F75" i="28"/>
  <c r="G75" i="28"/>
  <c r="H75" i="28"/>
  <c r="I75" i="28"/>
  <c r="J75" i="28"/>
  <c r="K75" i="28"/>
  <c r="L75" i="28"/>
  <c r="M75" i="28"/>
  <c r="F76" i="28"/>
  <c r="G76" i="28"/>
  <c r="H76" i="28"/>
  <c r="I76" i="28"/>
  <c r="J76" i="28"/>
  <c r="K76" i="28"/>
  <c r="L76" i="28"/>
  <c r="M76" i="28"/>
  <c r="F77" i="28"/>
  <c r="G77" i="28"/>
  <c r="H77" i="28"/>
  <c r="I77" i="28"/>
  <c r="J77" i="28"/>
  <c r="K77" i="28"/>
  <c r="L77" i="28"/>
  <c r="M77" i="28"/>
  <c r="F78" i="28"/>
  <c r="G78" i="28"/>
  <c r="H78" i="28"/>
  <c r="I78" i="28"/>
  <c r="J78" i="28"/>
  <c r="K78" i="28"/>
  <c r="L78" i="28"/>
  <c r="M78" i="28"/>
  <c r="F79" i="28"/>
  <c r="G79" i="28"/>
  <c r="H79" i="28"/>
  <c r="I79" i="28"/>
  <c r="J79" i="28"/>
  <c r="K79" i="28"/>
  <c r="L79" i="28"/>
  <c r="M79" i="28"/>
  <c r="F80" i="28"/>
  <c r="G80" i="28"/>
  <c r="H80" i="28"/>
  <c r="I80" i="28"/>
  <c r="J80" i="28"/>
  <c r="K80" i="28"/>
  <c r="L80" i="28"/>
  <c r="M80" i="28"/>
  <c r="F81" i="28"/>
  <c r="G81" i="28"/>
  <c r="H81" i="28"/>
  <c r="I81" i="28"/>
  <c r="J81" i="28"/>
  <c r="K81" i="28"/>
  <c r="L81" i="28"/>
  <c r="M81" i="28"/>
  <c r="F82" i="28"/>
  <c r="G82" i="28"/>
  <c r="H82" i="28"/>
  <c r="I82" i="28"/>
  <c r="J82" i="28"/>
  <c r="K82" i="28"/>
  <c r="L82" i="28"/>
  <c r="M82" i="28"/>
  <c r="F83" i="28"/>
  <c r="G83" i="28"/>
  <c r="H83" i="28"/>
  <c r="I83" i="28"/>
  <c r="J83" i="28"/>
  <c r="K83" i="28"/>
  <c r="L83" i="28"/>
  <c r="M83" i="28"/>
  <c r="F84" i="28"/>
  <c r="G84" i="28"/>
  <c r="H84" i="28"/>
  <c r="I84" i="28"/>
  <c r="J84" i="28"/>
  <c r="K84" i="28"/>
  <c r="L84" i="28"/>
  <c r="M84" i="28"/>
  <c r="F85" i="28"/>
  <c r="G85" i="28"/>
  <c r="H85" i="28"/>
  <c r="I85" i="28"/>
  <c r="J85" i="28"/>
  <c r="K85" i="28"/>
  <c r="L85" i="28"/>
  <c r="M85" i="28"/>
  <c r="F86" i="28"/>
  <c r="G86" i="28"/>
  <c r="H86" i="28"/>
  <c r="I86" i="28"/>
  <c r="J86" i="28"/>
  <c r="K86" i="28"/>
  <c r="L86" i="28"/>
  <c r="M86" i="28"/>
  <c r="F87" i="28"/>
  <c r="G87" i="28"/>
  <c r="H87" i="28"/>
  <c r="I87" i="28"/>
  <c r="J87" i="28"/>
  <c r="K87" i="28"/>
  <c r="L87" i="28"/>
  <c r="M87" i="28"/>
  <c r="F88" i="28"/>
  <c r="G88" i="28"/>
  <c r="H88" i="28"/>
  <c r="I88" i="28"/>
  <c r="J88" i="28"/>
  <c r="K88" i="28"/>
  <c r="L88" i="28"/>
  <c r="M88" i="28"/>
  <c r="F89" i="28"/>
  <c r="G89" i="28"/>
  <c r="H89" i="28"/>
  <c r="I89" i="28"/>
  <c r="J89" i="28"/>
  <c r="K89" i="28"/>
  <c r="L89" i="28"/>
  <c r="M89" i="28"/>
  <c r="F90" i="28"/>
  <c r="G90" i="28"/>
  <c r="H90" i="28"/>
  <c r="I90" i="28"/>
  <c r="J90" i="28"/>
  <c r="K90" i="28"/>
  <c r="L90" i="28"/>
  <c r="M90" i="28"/>
  <c r="F91" i="28"/>
  <c r="G91" i="28"/>
  <c r="H91" i="28"/>
  <c r="I91" i="28"/>
  <c r="J91" i="28"/>
  <c r="K91" i="28"/>
  <c r="L91" i="28"/>
  <c r="M91" i="28"/>
  <c r="F92" i="28"/>
  <c r="G92" i="28"/>
  <c r="H92" i="28"/>
  <c r="I92" i="28"/>
  <c r="J92" i="28"/>
  <c r="K92" i="28"/>
  <c r="L92" i="28"/>
  <c r="M92" i="28"/>
  <c r="F93" i="28"/>
  <c r="G93" i="28"/>
  <c r="H93" i="28"/>
  <c r="I93" i="28"/>
  <c r="J93" i="28"/>
  <c r="K93" i="28"/>
  <c r="L93" i="28"/>
  <c r="M93" i="28"/>
  <c r="F94" i="28"/>
  <c r="G94" i="28"/>
  <c r="H94" i="28"/>
  <c r="I94" i="28"/>
  <c r="J94" i="28"/>
  <c r="K94" i="28"/>
  <c r="L94" i="28"/>
  <c r="M94" i="28"/>
  <c r="F95" i="28"/>
  <c r="G95" i="28"/>
  <c r="H95" i="28"/>
  <c r="I95" i="28"/>
  <c r="J95" i="28"/>
  <c r="K95" i="28"/>
  <c r="L95" i="28"/>
  <c r="M95" i="28"/>
  <c r="F96" i="28"/>
  <c r="G96" i="28"/>
  <c r="H96" i="28"/>
  <c r="I96" i="28"/>
  <c r="J96" i="28"/>
  <c r="K96" i="28"/>
  <c r="L96" i="28"/>
  <c r="M96" i="28"/>
  <c r="F97" i="28"/>
  <c r="G97" i="28"/>
  <c r="H97" i="28"/>
  <c r="I97" i="28"/>
  <c r="J97" i="28"/>
  <c r="K97" i="28"/>
  <c r="L97" i="28"/>
  <c r="M97" i="28"/>
  <c r="F98" i="28"/>
  <c r="G98" i="28"/>
  <c r="H98" i="28"/>
  <c r="I98" i="28"/>
  <c r="J98" i="28"/>
  <c r="K98" i="28"/>
  <c r="L98" i="28"/>
  <c r="M98" i="28"/>
  <c r="F99" i="28"/>
  <c r="G99" i="28"/>
  <c r="H99" i="28"/>
  <c r="I99" i="28"/>
  <c r="J99" i="28"/>
  <c r="K99" i="28"/>
  <c r="L99" i="28"/>
  <c r="M99" i="28"/>
  <c r="F100" i="28"/>
  <c r="G100" i="28"/>
  <c r="H100" i="28"/>
  <c r="I100" i="28"/>
  <c r="J100" i="28"/>
  <c r="K100" i="28"/>
  <c r="L100" i="28"/>
  <c r="M100" i="28"/>
  <c r="F101" i="28"/>
  <c r="G101" i="28"/>
  <c r="H101" i="28"/>
  <c r="I101" i="28"/>
  <c r="J101" i="28"/>
  <c r="K101" i="28"/>
  <c r="L101" i="28"/>
  <c r="M101" i="28"/>
  <c r="F102" i="28"/>
  <c r="G102" i="28"/>
  <c r="H102" i="28"/>
  <c r="I102" i="28"/>
  <c r="J102" i="28"/>
  <c r="K102" i="28"/>
  <c r="L102" i="28"/>
  <c r="M102" i="28"/>
  <c r="F103" i="28"/>
  <c r="G103" i="28"/>
  <c r="H103" i="28"/>
  <c r="I103" i="28"/>
  <c r="J103" i="28"/>
  <c r="K103" i="28"/>
  <c r="L103" i="28"/>
  <c r="M103" i="28"/>
  <c r="F104" i="28"/>
  <c r="G104" i="28"/>
  <c r="H104" i="28"/>
  <c r="I104" i="28"/>
  <c r="J104" i="28"/>
  <c r="K104" i="28"/>
  <c r="L104" i="28"/>
  <c r="M104" i="28"/>
  <c r="F105" i="28"/>
  <c r="G105" i="28"/>
  <c r="H105" i="28"/>
  <c r="I105" i="28"/>
  <c r="J105" i="28"/>
  <c r="K105" i="28"/>
  <c r="L105" i="28"/>
  <c r="M105" i="28"/>
  <c r="F106" i="28"/>
  <c r="G106" i="28"/>
  <c r="H106" i="28"/>
  <c r="I106" i="28"/>
  <c r="J106" i="28"/>
  <c r="K106" i="28"/>
  <c r="L106" i="28"/>
  <c r="M106" i="28"/>
  <c r="F107" i="28"/>
  <c r="G107" i="28"/>
  <c r="H107" i="28"/>
  <c r="I107" i="28"/>
  <c r="J107" i="28"/>
  <c r="K107" i="28"/>
  <c r="L107" i="28"/>
  <c r="M107" i="28"/>
  <c r="F108" i="28"/>
  <c r="G108" i="28"/>
  <c r="H108" i="28"/>
  <c r="I108" i="28"/>
  <c r="J108" i="28"/>
  <c r="K108" i="28"/>
  <c r="L108" i="28"/>
  <c r="M108" i="28"/>
  <c r="F109" i="28"/>
  <c r="G109" i="28"/>
  <c r="H109" i="28"/>
  <c r="I109" i="28"/>
  <c r="J109" i="28"/>
  <c r="K109" i="28"/>
  <c r="L109" i="28"/>
  <c r="M109" i="28"/>
  <c r="F110" i="28"/>
  <c r="G110" i="28"/>
  <c r="H110" i="28"/>
  <c r="I110" i="28"/>
  <c r="J110" i="28"/>
  <c r="K110" i="28"/>
  <c r="L110" i="28"/>
  <c r="M110" i="28"/>
  <c r="F111" i="28"/>
  <c r="G111" i="28"/>
  <c r="H111" i="28"/>
  <c r="I111" i="28"/>
  <c r="J111" i="28"/>
  <c r="K111" i="28"/>
  <c r="L111" i="28"/>
  <c r="M111" i="28"/>
  <c r="F112" i="28"/>
  <c r="G112" i="28"/>
  <c r="H112" i="28"/>
  <c r="I112" i="28"/>
  <c r="J112" i="28"/>
  <c r="K112" i="28"/>
  <c r="L112" i="28"/>
  <c r="M112" i="28"/>
  <c r="F113" i="28"/>
  <c r="G113" i="28"/>
  <c r="H113" i="28"/>
  <c r="I113" i="28"/>
  <c r="J113" i="28"/>
  <c r="K113" i="28"/>
  <c r="L113" i="28"/>
  <c r="M113" i="28"/>
  <c r="F114" i="28"/>
  <c r="G114" i="28"/>
  <c r="H114" i="28"/>
  <c r="I114" i="28"/>
  <c r="J114" i="28"/>
  <c r="K114" i="28"/>
  <c r="L114" i="28"/>
  <c r="M114" i="28"/>
  <c r="F115" i="28"/>
  <c r="G115" i="28"/>
  <c r="H115" i="28"/>
  <c r="I115" i="28"/>
  <c r="J115" i="28"/>
  <c r="K115" i="28"/>
  <c r="L115" i="28"/>
  <c r="M115" i="28"/>
  <c r="F116" i="28"/>
  <c r="G116" i="28"/>
  <c r="H116" i="28"/>
  <c r="I116" i="28"/>
  <c r="J116" i="28"/>
  <c r="K116" i="28"/>
  <c r="L116" i="28"/>
  <c r="M116" i="28"/>
  <c r="F117" i="28"/>
  <c r="G117" i="28"/>
  <c r="H117" i="28"/>
  <c r="I117" i="28"/>
  <c r="J117" i="28"/>
  <c r="K117" i="28"/>
  <c r="L117" i="28"/>
  <c r="M117" i="28"/>
  <c r="F118" i="28"/>
  <c r="G118" i="28"/>
  <c r="H118" i="28"/>
  <c r="I118" i="28"/>
  <c r="J118" i="28"/>
  <c r="K118" i="28"/>
  <c r="L118" i="28"/>
  <c r="M118" i="28"/>
  <c r="F119" i="28"/>
  <c r="G119" i="28"/>
  <c r="H119" i="28"/>
  <c r="I119" i="28"/>
  <c r="J119" i="28"/>
  <c r="K119" i="28"/>
  <c r="L119" i="28"/>
  <c r="M119" i="28"/>
  <c r="F120" i="28"/>
  <c r="G120" i="28"/>
  <c r="H120" i="28"/>
  <c r="I120" i="28"/>
  <c r="J120" i="28"/>
  <c r="K120" i="28"/>
  <c r="L120" i="28"/>
  <c r="M120" i="28"/>
  <c r="F121" i="28"/>
  <c r="G121" i="28"/>
  <c r="H121" i="28"/>
  <c r="I121" i="28"/>
  <c r="J121" i="28"/>
  <c r="K121" i="28"/>
  <c r="L121" i="28"/>
  <c r="M121" i="28"/>
  <c r="F122" i="28"/>
  <c r="G122" i="28"/>
  <c r="H122" i="28"/>
  <c r="I122" i="28"/>
  <c r="J122" i="28"/>
  <c r="K122" i="28"/>
  <c r="L122" i="28"/>
  <c r="M122" i="28"/>
  <c r="F123" i="28"/>
  <c r="G123" i="28"/>
  <c r="H123" i="28"/>
  <c r="I123" i="28"/>
  <c r="J123" i="28"/>
  <c r="K123" i="28"/>
  <c r="L123" i="28"/>
  <c r="M123" i="28"/>
  <c r="F124" i="28"/>
  <c r="G124" i="28"/>
  <c r="H124" i="28"/>
  <c r="I124" i="28"/>
  <c r="J124" i="28"/>
  <c r="K124" i="28"/>
  <c r="L124" i="28"/>
  <c r="M124" i="28"/>
  <c r="F125" i="28"/>
  <c r="G125" i="28"/>
  <c r="H125" i="28"/>
  <c r="I125" i="28"/>
  <c r="J125" i="28"/>
  <c r="K125" i="28"/>
  <c r="L125" i="28"/>
  <c r="M125" i="28"/>
  <c r="F126" i="28"/>
  <c r="G126" i="28"/>
  <c r="H126" i="28"/>
  <c r="I126" i="28"/>
  <c r="J126" i="28"/>
  <c r="K126" i="28"/>
  <c r="L126" i="28"/>
  <c r="M126" i="28"/>
  <c r="F127" i="28"/>
  <c r="G127" i="28"/>
  <c r="H127" i="28"/>
  <c r="I127" i="28"/>
  <c r="J127" i="28"/>
  <c r="K127" i="28"/>
  <c r="L127" i="28"/>
  <c r="M127" i="28"/>
  <c r="F128" i="28"/>
  <c r="G128" i="28"/>
  <c r="H128" i="28"/>
  <c r="I128" i="28"/>
  <c r="J128" i="28"/>
  <c r="K128" i="28"/>
  <c r="L128" i="28"/>
  <c r="M128" i="28"/>
  <c r="F129" i="28"/>
  <c r="G129" i="28"/>
  <c r="H129" i="28"/>
  <c r="I129" i="28"/>
  <c r="J129" i="28"/>
  <c r="K129" i="28"/>
  <c r="L129" i="28"/>
  <c r="M129" i="28"/>
  <c r="F130" i="28"/>
  <c r="G130" i="28"/>
  <c r="H130" i="28"/>
  <c r="I130" i="28"/>
  <c r="J130" i="28"/>
  <c r="K130" i="28"/>
  <c r="L130" i="28"/>
  <c r="M130" i="28"/>
  <c r="F131" i="28"/>
  <c r="G131" i="28"/>
  <c r="H131" i="28"/>
  <c r="I131" i="28"/>
  <c r="J131" i="28"/>
  <c r="K131" i="28"/>
  <c r="L131" i="28"/>
  <c r="M131" i="28"/>
  <c r="F132" i="28"/>
  <c r="G132" i="28"/>
  <c r="H132" i="28"/>
  <c r="I132" i="28"/>
  <c r="J132" i="28"/>
  <c r="K132" i="28"/>
  <c r="L132" i="28"/>
  <c r="M132" i="28"/>
  <c r="F133" i="28"/>
  <c r="G133" i="28"/>
  <c r="H133" i="28"/>
  <c r="I133" i="28"/>
  <c r="J133" i="28"/>
  <c r="K133" i="28"/>
  <c r="L133" i="28"/>
  <c r="M133" i="28"/>
  <c r="F134" i="28"/>
  <c r="G134" i="28"/>
  <c r="H134" i="28"/>
  <c r="I134" i="28"/>
  <c r="J134" i="28"/>
  <c r="K134" i="28"/>
  <c r="L134" i="28"/>
  <c r="M134" i="28"/>
  <c r="F135" i="28"/>
  <c r="G135" i="28"/>
  <c r="H135" i="28"/>
  <c r="I135" i="28"/>
  <c r="J135" i="28"/>
  <c r="K135" i="28"/>
  <c r="L135" i="28"/>
  <c r="M135" i="28"/>
  <c r="F136" i="28"/>
  <c r="G136" i="28"/>
  <c r="H136" i="28"/>
  <c r="I136" i="28"/>
  <c r="J136" i="28"/>
  <c r="K136" i="28"/>
  <c r="L136" i="28"/>
  <c r="M136" i="28"/>
  <c r="F137" i="28"/>
  <c r="G137" i="28"/>
  <c r="H137" i="28"/>
  <c r="I137" i="28"/>
  <c r="J137" i="28"/>
  <c r="K137" i="28"/>
  <c r="L137" i="28"/>
  <c r="M137" i="28"/>
  <c r="F138" i="28"/>
  <c r="G138" i="28"/>
  <c r="H138" i="28"/>
  <c r="I138" i="28"/>
  <c r="J138" i="28"/>
  <c r="K138" i="28"/>
  <c r="L138" i="28"/>
  <c r="M138" i="28"/>
  <c r="F139" i="28"/>
  <c r="G139" i="28"/>
  <c r="H139" i="28"/>
  <c r="I139" i="28"/>
  <c r="J139" i="28"/>
  <c r="K139" i="28"/>
  <c r="L139" i="28"/>
  <c r="M139" i="28"/>
  <c r="F140" i="28"/>
  <c r="G140" i="28"/>
  <c r="H140" i="28"/>
  <c r="I140" i="28"/>
  <c r="J140" i="28"/>
  <c r="K140" i="28"/>
  <c r="L140" i="28"/>
  <c r="M140" i="28"/>
  <c r="F141" i="28"/>
  <c r="G141" i="28"/>
  <c r="H141" i="28"/>
  <c r="I141" i="28"/>
  <c r="J141" i="28"/>
  <c r="K141" i="28"/>
  <c r="L141" i="28"/>
  <c r="M141" i="28"/>
  <c r="F142" i="28"/>
  <c r="G142" i="28"/>
  <c r="H142" i="28"/>
  <c r="I142" i="28"/>
  <c r="J142" i="28"/>
  <c r="K142" i="28"/>
  <c r="L142" i="28"/>
  <c r="M142" i="28"/>
  <c r="F143" i="28"/>
  <c r="G143" i="28"/>
  <c r="H143" i="28"/>
  <c r="I143" i="28"/>
  <c r="J143" i="28"/>
  <c r="K143" i="28"/>
  <c r="L143" i="28"/>
  <c r="M143" i="28"/>
  <c r="F144" i="28"/>
  <c r="G144" i="28"/>
  <c r="H144" i="28"/>
  <c r="I144" i="28"/>
  <c r="J144" i="28"/>
  <c r="K144" i="28"/>
  <c r="L144" i="28"/>
  <c r="M144" i="28"/>
  <c r="F145" i="28"/>
  <c r="G145" i="28"/>
  <c r="H145" i="28"/>
  <c r="I145" i="28"/>
  <c r="J145" i="28"/>
  <c r="K145" i="28"/>
  <c r="L145" i="28"/>
  <c r="M145" i="28"/>
  <c r="F146" i="28"/>
  <c r="G146" i="28"/>
  <c r="H146" i="28"/>
  <c r="I146" i="28"/>
  <c r="J146" i="28"/>
  <c r="K146" i="28"/>
  <c r="L146" i="28"/>
  <c r="M146" i="28"/>
  <c r="F147" i="28"/>
  <c r="G147" i="28"/>
  <c r="H147" i="28"/>
  <c r="I147" i="28"/>
  <c r="J147" i="28"/>
  <c r="K147" i="28"/>
  <c r="L147" i="28"/>
  <c r="M147" i="28"/>
  <c r="F148" i="28"/>
  <c r="G148" i="28"/>
  <c r="H148" i="28"/>
  <c r="I148" i="28"/>
  <c r="J148" i="28"/>
  <c r="K148" i="28"/>
  <c r="L148" i="28"/>
  <c r="M148" i="28"/>
  <c r="F149" i="28"/>
  <c r="G149" i="28"/>
  <c r="H149" i="28"/>
  <c r="I149" i="28"/>
  <c r="J149" i="28"/>
  <c r="K149" i="28"/>
  <c r="L149" i="28"/>
  <c r="M149" i="28"/>
  <c r="F150" i="28"/>
  <c r="G150" i="28"/>
  <c r="H150" i="28"/>
  <c r="I150" i="28"/>
  <c r="J150" i="28"/>
  <c r="K150" i="28"/>
  <c r="L150" i="28"/>
  <c r="M150" i="28"/>
  <c r="F151" i="28"/>
  <c r="G151" i="28"/>
  <c r="H151" i="28"/>
  <c r="I151" i="28"/>
  <c r="J151" i="28"/>
  <c r="K151" i="28"/>
  <c r="L151" i="28"/>
  <c r="M151" i="28"/>
  <c r="F152" i="28"/>
  <c r="G152" i="28"/>
  <c r="H152" i="28"/>
  <c r="I152" i="28"/>
  <c r="J152" i="28"/>
  <c r="K152" i="28"/>
  <c r="L152" i="28"/>
  <c r="M152" i="28"/>
  <c r="F153" i="28"/>
  <c r="G153" i="28"/>
  <c r="H153" i="28"/>
  <c r="I153" i="28"/>
  <c r="J153" i="28"/>
  <c r="K153" i="28"/>
  <c r="L153" i="28"/>
  <c r="M153" i="28"/>
  <c r="F154" i="28"/>
  <c r="G154" i="28"/>
  <c r="H154" i="28"/>
  <c r="I154" i="28"/>
  <c r="J154" i="28"/>
  <c r="K154" i="28"/>
  <c r="L154" i="28"/>
  <c r="M154" i="28"/>
  <c r="F155" i="28"/>
  <c r="G155" i="28"/>
  <c r="H155" i="28"/>
  <c r="I155" i="28"/>
  <c r="J155" i="28"/>
  <c r="K155" i="28"/>
  <c r="L155" i="28"/>
  <c r="M155" i="28"/>
  <c r="F156" i="28"/>
  <c r="G156" i="28"/>
  <c r="H156" i="28"/>
  <c r="I156" i="28"/>
  <c r="J156" i="28"/>
  <c r="K156" i="28"/>
  <c r="L156" i="28"/>
  <c r="M156" i="28"/>
  <c r="AH13" i="13"/>
  <c r="F605" i="26"/>
  <c r="F604" i="26"/>
  <c r="F603" i="26"/>
  <c r="F602" i="26"/>
  <c r="F601" i="26"/>
  <c r="F600" i="26"/>
  <c r="F599" i="26"/>
  <c r="F598" i="26"/>
  <c r="F597" i="26"/>
  <c r="F596" i="26"/>
  <c r="F595" i="26"/>
  <c r="F594" i="26"/>
  <c r="F593" i="26"/>
  <c r="F592" i="26"/>
  <c r="F591" i="26"/>
  <c r="F590" i="26"/>
  <c r="F589" i="26"/>
  <c r="F588" i="26"/>
  <c r="F587" i="26"/>
  <c r="F586" i="26"/>
  <c r="F585" i="26"/>
  <c r="F584" i="26"/>
  <c r="F583" i="26"/>
  <c r="F582" i="26"/>
  <c r="F581" i="26"/>
  <c r="F580" i="26"/>
  <c r="F579" i="26"/>
  <c r="F578" i="26"/>
  <c r="F577" i="26"/>
  <c r="F576" i="26"/>
  <c r="F575" i="26"/>
  <c r="F574" i="26"/>
  <c r="F573" i="26"/>
  <c r="F572" i="26"/>
  <c r="F571" i="26"/>
  <c r="F570" i="26"/>
  <c r="F569" i="26"/>
  <c r="F568" i="26"/>
  <c r="F567" i="26"/>
  <c r="F566" i="26"/>
  <c r="F565" i="26"/>
  <c r="F564" i="26"/>
  <c r="F563" i="26"/>
  <c r="F562" i="26"/>
  <c r="F561" i="26"/>
  <c r="F560" i="26"/>
  <c r="F559" i="26"/>
  <c r="F558" i="26"/>
  <c r="F557" i="26"/>
  <c r="F556" i="26"/>
  <c r="F555" i="26"/>
  <c r="F554" i="26"/>
  <c r="F553" i="26"/>
  <c r="F552" i="26"/>
  <c r="F551" i="26"/>
  <c r="F550" i="26"/>
  <c r="F549" i="26"/>
  <c r="F548" i="26"/>
  <c r="F547" i="26"/>
  <c r="F546" i="26"/>
  <c r="F545" i="26"/>
  <c r="F544" i="26"/>
  <c r="F543" i="26"/>
  <c r="F542" i="26"/>
  <c r="F541" i="26"/>
  <c r="F540" i="26"/>
  <c r="F539" i="26"/>
  <c r="F538" i="26"/>
  <c r="F537" i="26"/>
  <c r="F536" i="26"/>
  <c r="F535" i="26"/>
  <c r="F534" i="26"/>
  <c r="F533" i="26"/>
  <c r="F532" i="26"/>
  <c r="F531" i="26"/>
  <c r="F530" i="26"/>
  <c r="F529" i="26"/>
  <c r="F528" i="26"/>
  <c r="F527" i="26"/>
  <c r="F526" i="26"/>
  <c r="F525" i="26"/>
  <c r="F524" i="26"/>
  <c r="F523" i="26"/>
  <c r="F522" i="26"/>
  <c r="F521" i="26"/>
  <c r="F520" i="26"/>
  <c r="F519" i="26"/>
  <c r="F518" i="26"/>
  <c r="F517" i="26"/>
  <c r="F516" i="26"/>
  <c r="F515" i="26"/>
  <c r="F514" i="26"/>
  <c r="F513" i="26"/>
  <c r="F512" i="26"/>
  <c r="F511" i="26"/>
  <c r="F510" i="26"/>
  <c r="F509" i="26"/>
  <c r="F508" i="26"/>
  <c r="F507" i="26"/>
  <c r="F506" i="26"/>
  <c r="F505" i="26"/>
  <c r="F504" i="26"/>
  <c r="F503" i="26"/>
  <c r="F502" i="26"/>
  <c r="F501" i="26"/>
  <c r="F500" i="26"/>
  <c r="F499" i="26"/>
  <c r="F498" i="26"/>
  <c r="F497" i="26"/>
  <c r="F496" i="26"/>
  <c r="F495" i="26"/>
  <c r="F494" i="26"/>
  <c r="F493" i="26"/>
  <c r="F492" i="26"/>
  <c r="F491" i="26"/>
  <c r="F490" i="26"/>
  <c r="F489" i="26"/>
  <c r="F488" i="26"/>
  <c r="F487" i="26"/>
  <c r="F486" i="26"/>
  <c r="B9" i="28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8" i="28"/>
  <c r="F485" i="26"/>
  <c r="F484" i="26"/>
  <c r="F483" i="26"/>
  <c r="F482" i="26"/>
  <c r="F481" i="26"/>
  <c r="F480" i="26"/>
  <c r="F479" i="26"/>
  <c r="F478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1" i="26"/>
  <c r="F460" i="26"/>
  <c r="F459" i="26"/>
  <c r="F458" i="26"/>
  <c r="F457" i="26"/>
  <c r="F456" i="26"/>
  <c r="F455" i="26"/>
  <c r="F454" i="26"/>
  <c r="F453" i="26"/>
  <c r="F452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8" i="26"/>
  <c r="F437" i="26"/>
  <c r="F436" i="26"/>
  <c r="F435" i="26"/>
  <c r="F434" i="26"/>
  <c r="F433" i="26"/>
  <c r="F432" i="26"/>
  <c r="F431" i="26"/>
  <c r="F430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G4" i="28" l="1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AI111" i="13" l="1"/>
  <c r="AH111" i="13"/>
  <c r="AI110" i="13"/>
  <c r="AH110" i="13"/>
  <c r="AI109" i="13"/>
  <c r="AH109" i="13"/>
  <c r="AI108" i="13"/>
  <c r="AH108" i="13"/>
  <c r="AI107" i="13"/>
  <c r="AH107" i="13"/>
  <c r="AI106" i="13"/>
  <c r="AH106" i="13"/>
  <c r="AI105" i="13"/>
  <c r="AH105" i="13"/>
  <c r="AI104" i="13"/>
  <c r="AH104" i="13"/>
  <c r="AI97" i="13"/>
  <c r="AH97" i="13"/>
  <c r="AI90" i="13"/>
  <c r="AH90" i="13"/>
  <c r="AI83" i="13"/>
  <c r="AH83" i="13"/>
  <c r="AI82" i="13"/>
  <c r="AH82" i="13"/>
  <c r="AI81" i="13"/>
  <c r="AH81" i="13"/>
  <c r="AI80" i="13"/>
  <c r="AH80" i="13"/>
  <c r="AI79" i="13"/>
  <c r="AH79" i="13"/>
  <c r="AI78" i="13"/>
  <c r="AH78" i="13"/>
  <c r="AI77" i="13"/>
  <c r="AH77" i="13"/>
  <c r="AI76" i="13"/>
  <c r="AH76" i="13"/>
  <c r="AI75" i="13"/>
  <c r="AH75" i="13"/>
  <c r="AI74" i="13"/>
  <c r="AH74" i="13"/>
  <c r="AI73" i="13"/>
  <c r="AH73" i="13"/>
  <c r="AI72" i="13"/>
  <c r="AH72" i="13"/>
  <c r="AI71" i="13"/>
  <c r="AH71" i="13"/>
  <c r="AI70" i="13"/>
  <c r="AH70" i="13"/>
  <c r="AI69" i="13"/>
  <c r="AH69" i="13"/>
  <c r="AI68" i="13"/>
  <c r="AH68" i="13"/>
  <c r="AI67" i="13"/>
  <c r="AH67" i="13"/>
  <c r="AI66" i="13"/>
  <c r="AH66" i="13"/>
  <c r="AI65" i="13"/>
  <c r="AH65" i="13"/>
  <c r="AI64" i="13"/>
  <c r="AH64" i="13"/>
  <c r="AI63" i="13"/>
  <c r="AH63" i="13"/>
  <c r="AH55" i="13"/>
  <c r="AI55" i="13"/>
  <c r="AH56" i="13"/>
  <c r="AI56" i="13"/>
  <c r="AI54" i="13"/>
  <c r="AH54" i="13"/>
  <c r="F45" i="21"/>
  <c r="BH51" i="13"/>
  <c r="AU39" i="13"/>
  <c r="F37" i="21" l="1"/>
  <c r="F34" i="21"/>
  <c r="AH9" i="13" l="1"/>
  <c r="F13" i="21" s="1"/>
  <c r="AI9" i="13"/>
  <c r="AH8" i="13" l="1"/>
  <c r="F12" i="21" s="1"/>
  <c r="F42" i="21"/>
  <c r="F41" i="21"/>
  <c r="F26" i="13"/>
  <c r="AH26" i="13" s="1"/>
  <c r="AH16" i="13"/>
  <c r="F18" i="21"/>
  <c r="AH7" i="13"/>
  <c r="F11" i="21" s="1"/>
  <c r="F50" i="21" l="1"/>
  <c r="F49" i="21"/>
  <c r="F48" i="21"/>
  <c r="F35" i="21"/>
  <c r="F33" i="21"/>
  <c r="F23" i="21"/>
  <c r="F22" i="21"/>
  <c r="F21" i="21"/>
  <c r="F53" i="21"/>
  <c r="F26" i="21"/>
  <c r="AI28" i="13"/>
  <c r="AJ28" i="13"/>
  <c r="AH28" i="13" l="1"/>
  <c r="AJ15" i="13" l="1"/>
  <c r="AI15" i="13"/>
  <c r="AH15" i="13" l="1"/>
  <c r="BQ1" i="13"/>
  <c r="AT1" i="13"/>
  <c r="E1" i="13"/>
  <c r="A1" i="26" s="1"/>
  <c r="AI4" i="13"/>
  <c r="AK4" i="13" s="1"/>
  <c r="AU27" i="13" l="1"/>
  <c r="AU26" i="13"/>
  <c r="AJ14" i="13" l="1"/>
  <c r="AK14" i="13"/>
  <c r="AH14" i="13" l="1"/>
  <c r="F27" i="13" s="1"/>
  <c r="F52" i="21"/>
  <c r="F51" i="21"/>
  <c r="F44" i="21"/>
  <c r="F43" i="21"/>
  <c r="F38" i="21"/>
  <c r="F36" i="21"/>
  <c r="F30" i="21"/>
  <c r="F29" i="21"/>
  <c r="F25" i="21"/>
  <c r="F24" i="21"/>
  <c r="AH29" i="13"/>
  <c r="F32" i="21" s="1"/>
  <c r="F31" i="21"/>
  <c r="F20" i="21"/>
  <c r="F19" i="21"/>
  <c r="A3" i="26" l="1"/>
  <c r="F17" i="21"/>
  <c r="AI14" i="13" l="1"/>
  <c r="F16" i="21" s="1"/>
  <c r="F8" i="21" l="1"/>
  <c r="G65" i="21" l="1"/>
  <c r="G64" i="21"/>
  <c r="G63" i="21"/>
  <c r="G62" i="21"/>
  <c r="G61" i="21"/>
  <c r="E103" i="21" l="1"/>
  <c r="E102" i="21"/>
  <c r="E101" i="21"/>
  <c r="E100" i="21"/>
  <c r="E99" i="21"/>
  <c r="E98" i="21"/>
  <c r="E97" i="21"/>
  <c r="L103" i="21"/>
  <c r="K103" i="21"/>
  <c r="J103" i="21"/>
  <c r="L102" i="21"/>
  <c r="K102" i="21"/>
  <c r="J102" i="21"/>
  <c r="L101" i="21"/>
  <c r="K101" i="21"/>
  <c r="J101" i="21"/>
  <c r="L100" i="21"/>
  <c r="K100" i="21"/>
  <c r="J100" i="21"/>
  <c r="L99" i="21"/>
  <c r="K99" i="21"/>
  <c r="J99" i="21"/>
  <c r="L98" i="21"/>
  <c r="K98" i="21"/>
  <c r="J98" i="21"/>
  <c r="L97" i="21"/>
  <c r="K97" i="21"/>
  <c r="J97" i="21"/>
  <c r="L96" i="21"/>
  <c r="K96" i="21"/>
  <c r="J96" i="21"/>
  <c r="H103" i="21"/>
  <c r="H102" i="21"/>
  <c r="H101" i="21"/>
  <c r="H100" i="21"/>
  <c r="H99" i="21"/>
  <c r="H98" i="21"/>
  <c r="H97" i="21"/>
  <c r="H96" i="21"/>
  <c r="E96" i="21"/>
  <c r="A96" i="21"/>
  <c r="E95" i="21"/>
  <c r="L95" i="21"/>
  <c r="K95" i="21"/>
  <c r="J95" i="21"/>
  <c r="H95" i="21"/>
  <c r="A95" i="21"/>
  <c r="L94" i="21"/>
  <c r="K94" i="21"/>
  <c r="J94" i="21"/>
  <c r="H94" i="21"/>
  <c r="E94" i="21"/>
  <c r="A94" i="21"/>
  <c r="J74" i="21"/>
  <c r="K74" i="21"/>
  <c r="L74" i="21"/>
  <c r="J75" i="21"/>
  <c r="K75" i="21"/>
  <c r="L75" i="21"/>
  <c r="J76" i="21"/>
  <c r="K76" i="21"/>
  <c r="L76" i="21"/>
  <c r="J77" i="21"/>
  <c r="K77" i="21"/>
  <c r="L77" i="21"/>
  <c r="J78" i="21"/>
  <c r="K78" i="21"/>
  <c r="L78" i="21"/>
  <c r="J79" i="21"/>
  <c r="K79" i="21"/>
  <c r="L79" i="21"/>
  <c r="J80" i="21"/>
  <c r="K80" i="21"/>
  <c r="L80" i="21"/>
  <c r="J81" i="21"/>
  <c r="K81" i="21"/>
  <c r="L81" i="21"/>
  <c r="J82" i="21"/>
  <c r="K82" i="21"/>
  <c r="L82" i="21"/>
  <c r="J83" i="21"/>
  <c r="K83" i="21"/>
  <c r="L83" i="21"/>
  <c r="J84" i="21"/>
  <c r="K84" i="21"/>
  <c r="L84" i="21"/>
  <c r="J85" i="21"/>
  <c r="K85" i="21"/>
  <c r="L85" i="21"/>
  <c r="J86" i="21"/>
  <c r="K86" i="21"/>
  <c r="L86" i="21"/>
  <c r="J87" i="21"/>
  <c r="K87" i="21"/>
  <c r="L87" i="21"/>
  <c r="J88" i="21"/>
  <c r="K88" i="21"/>
  <c r="L88" i="21"/>
  <c r="J89" i="21"/>
  <c r="K89" i="21"/>
  <c r="L89" i="21"/>
  <c r="J90" i="21"/>
  <c r="K90" i="21"/>
  <c r="L90" i="21"/>
  <c r="J91" i="21"/>
  <c r="K91" i="21"/>
  <c r="L91" i="21"/>
  <c r="J92" i="21"/>
  <c r="K92" i="21"/>
  <c r="L92" i="21"/>
  <c r="J93" i="21"/>
  <c r="K93" i="21"/>
  <c r="L93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L73" i="21"/>
  <c r="K73" i="21"/>
  <c r="J73" i="21"/>
  <c r="H73" i="21"/>
  <c r="E73" i="21"/>
  <c r="A73" i="21"/>
  <c r="H71" i="21"/>
  <c r="J71" i="21"/>
  <c r="K71" i="21"/>
  <c r="L71" i="21"/>
  <c r="H72" i="21"/>
  <c r="J72" i="21"/>
  <c r="K72" i="21"/>
  <c r="L72" i="21"/>
  <c r="L70" i="21"/>
  <c r="K70" i="21"/>
  <c r="J70" i="21"/>
  <c r="H70" i="21"/>
  <c r="A70" i="21"/>
  <c r="I65" i="21"/>
  <c r="H65" i="21"/>
  <c r="F65" i="21" s="1"/>
  <c r="I64" i="21"/>
  <c r="H64" i="21"/>
  <c r="I63" i="21"/>
  <c r="H63" i="21"/>
  <c r="I62" i="21"/>
  <c r="H62" i="21"/>
  <c r="I61" i="21"/>
  <c r="H61" i="21"/>
  <c r="A65" i="21"/>
  <c r="A63" i="21"/>
  <c r="A64" i="21"/>
  <c r="A62" i="21"/>
  <c r="A61" i="21"/>
  <c r="G10" i="21"/>
  <c r="G9" i="21"/>
  <c r="F5" i="21"/>
  <c r="F4" i="21"/>
  <c r="F3" i="21"/>
  <c r="F2" i="21"/>
  <c r="F61" i="21" l="1"/>
  <c r="F62" i="21"/>
  <c r="F64" i="21"/>
  <c r="F63" i="21"/>
  <c r="AJ110" i="13"/>
  <c r="I102" i="21"/>
  <c r="G102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3" i="21"/>
  <c r="I70" i="21"/>
  <c r="G97" i="21"/>
  <c r="G98" i="21"/>
  <c r="G99" i="21"/>
  <c r="G100" i="21"/>
  <c r="G101" i="21"/>
  <c r="G103" i="21"/>
  <c r="G96" i="21"/>
  <c r="G95" i="21"/>
  <c r="F95" i="21" s="1"/>
  <c r="G94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73" i="21"/>
  <c r="G71" i="21"/>
  <c r="G72" i="21"/>
  <c r="G70" i="21"/>
  <c r="AJ105" i="13"/>
  <c r="AJ106" i="13"/>
  <c r="AJ107" i="13"/>
  <c r="AJ108" i="13"/>
  <c r="AJ109" i="13"/>
  <c r="AJ111" i="13"/>
  <c r="AJ104" i="13"/>
  <c r="AJ90" i="13"/>
  <c r="AJ97" i="13"/>
  <c r="AJ64" i="13"/>
  <c r="AJ65" i="13"/>
  <c r="AJ66" i="13"/>
  <c r="AJ67" i="13"/>
  <c r="AJ68" i="13"/>
  <c r="AJ69" i="13"/>
  <c r="AJ70" i="13"/>
  <c r="AJ71" i="13"/>
  <c r="AJ72" i="13"/>
  <c r="AJ73" i="13"/>
  <c r="AJ74" i="13"/>
  <c r="AJ75" i="13"/>
  <c r="AJ76" i="13"/>
  <c r="AJ77" i="13"/>
  <c r="AJ78" i="13"/>
  <c r="AJ79" i="13"/>
  <c r="AJ80" i="13"/>
  <c r="AJ81" i="13"/>
  <c r="AJ82" i="13"/>
  <c r="AJ83" i="13"/>
  <c r="AJ63" i="13"/>
  <c r="AI10" i="13"/>
  <c r="F10" i="21" s="1"/>
  <c r="AH10" i="13"/>
  <c r="F9" i="21" s="1"/>
  <c r="F94" i="21" l="1"/>
  <c r="F70" i="21"/>
  <c r="F92" i="21"/>
  <c r="F100" i="21"/>
  <c r="F76" i="21"/>
  <c r="F72" i="21"/>
  <c r="F84" i="21"/>
  <c r="F80" i="21"/>
  <c r="F88" i="21"/>
  <c r="F82" i="21"/>
  <c r="F74" i="21"/>
  <c r="F71" i="21"/>
  <c r="F90" i="21"/>
  <c r="F98" i="21"/>
  <c r="F79" i="21"/>
  <c r="F103" i="21"/>
  <c r="F87" i="21"/>
  <c r="F86" i="21"/>
  <c r="F91" i="21"/>
  <c r="F83" i="21"/>
  <c r="F75" i="21"/>
  <c r="F99" i="21"/>
  <c r="F89" i="21"/>
  <c r="F97" i="21"/>
  <c r="F96" i="21"/>
  <c r="F102" i="21"/>
  <c r="F81" i="21"/>
  <c r="F73" i="21"/>
  <c r="F93" i="21"/>
  <c r="F85" i="21"/>
  <c r="F77" i="21"/>
  <c r="F101" i="21"/>
  <c r="F7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I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法人名（値）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1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前付与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K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後付与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1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J1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I28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J28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[区分の説明]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ゴシック"/>
            <family val="3"/>
            <charset val="128"/>
          </rPr>
          <t xml:space="preserve">Info    : 業者カード情報（判断等に使用）
Val     : DB登録値
　　　    KeyWord1,KeyWord2のテーブルへ登録
Table　 ：DB登録値（タイトル部分）
TableVal：DB登録値（実値）
※"_Disable"を付与すると取込み対象外とする
</t>
        </r>
      </text>
    </comment>
  </commentList>
</comments>
</file>

<file path=xl/sharedStrings.xml><?xml version="1.0" encoding="utf-8"?>
<sst xmlns="http://schemas.openxmlformats.org/spreadsheetml/2006/main" count="1976" uniqueCount="856">
  <si>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</si>
  <si>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所在地又は住所</t>
  </si>
  <si>
    <t>電話番号</t>
    <rPh sb="0" eb="2">
      <t>デンワ</t>
    </rPh>
    <rPh sb="2" eb="4">
      <t>バンゴウ</t>
    </rPh>
    <phoneticPr fontId="4"/>
  </si>
  <si>
    <t>従業員数</t>
    <rPh sb="0" eb="3">
      <t>ジュウギョウイン</t>
    </rPh>
    <rPh sb="3" eb="4">
      <t>スウ</t>
    </rPh>
    <phoneticPr fontId="4"/>
  </si>
  <si>
    <t>その他</t>
    <rPh sb="2" eb="3">
      <t>タ</t>
    </rPh>
    <phoneticPr fontId="4"/>
  </si>
  <si>
    <t>道路</t>
    <rPh sb="0" eb="2">
      <t>ドウロ</t>
    </rPh>
    <phoneticPr fontId="4"/>
  </si>
  <si>
    <t>鉄道</t>
    <rPh sb="0" eb="2">
      <t>テツドウ</t>
    </rPh>
    <phoneticPr fontId="4"/>
  </si>
  <si>
    <t>下水道</t>
    <rPh sb="0" eb="3">
      <t>ゲスイドウ</t>
    </rPh>
    <phoneticPr fontId="4"/>
  </si>
  <si>
    <t>農業土木</t>
    <rPh sb="0" eb="2">
      <t>ノウギョウ</t>
    </rPh>
    <rPh sb="2" eb="4">
      <t>ドボク</t>
    </rPh>
    <phoneticPr fontId="4"/>
  </si>
  <si>
    <t>森林土木</t>
    <rPh sb="0" eb="2">
      <t>シンリン</t>
    </rPh>
    <rPh sb="2" eb="4">
      <t>ドボク</t>
    </rPh>
    <phoneticPr fontId="4"/>
  </si>
  <si>
    <t>建設環境</t>
    <rPh sb="0" eb="2">
      <t>ケンセツ</t>
    </rPh>
    <rPh sb="2" eb="4">
      <t>カンキョウ</t>
    </rPh>
    <phoneticPr fontId="4"/>
  </si>
  <si>
    <t>港湾及び空港</t>
    <rPh sb="0" eb="2">
      <t>コウワン</t>
    </rPh>
    <rPh sb="2" eb="3">
      <t>オヨ</t>
    </rPh>
    <rPh sb="4" eb="6">
      <t>クウコウ</t>
    </rPh>
    <phoneticPr fontId="4"/>
  </si>
  <si>
    <t>電力土木</t>
    <rPh sb="0" eb="2">
      <t>デンリョク</t>
    </rPh>
    <rPh sb="2" eb="4">
      <t>ドボク</t>
    </rPh>
    <phoneticPr fontId="4"/>
  </si>
  <si>
    <t>造園</t>
    <rPh sb="0" eb="2">
      <t>ゾウエン</t>
    </rPh>
    <phoneticPr fontId="4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</si>
  <si>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4"/>
  </si>
  <si>
    <t>地質</t>
    <rPh sb="0" eb="2">
      <t>チシツ</t>
    </rPh>
    <phoneticPr fontId="4"/>
  </si>
  <si>
    <t>土質及び基礎</t>
    <rPh sb="0" eb="2">
      <t>ドシツ</t>
    </rPh>
    <rPh sb="2" eb="3">
      <t>オヨ</t>
    </rPh>
    <rPh sb="4" eb="6">
      <t>キソ</t>
    </rPh>
    <phoneticPr fontId="4"/>
  </si>
  <si>
    <t>水産土木</t>
    <rPh sb="0" eb="2">
      <t>スイサン</t>
    </rPh>
    <rPh sb="2" eb="4">
      <t>ドボク</t>
    </rPh>
    <phoneticPr fontId="4"/>
  </si>
  <si>
    <t>土地調査</t>
    <rPh sb="0" eb="2">
      <t>トチ</t>
    </rPh>
    <rPh sb="2" eb="4">
      <t>チョウサ</t>
    </rPh>
    <phoneticPr fontId="4"/>
  </si>
  <si>
    <t>土地評価</t>
    <rPh sb="0" eb="2">
      <t>トチ</t>
    </rPh>
    <rPh sb="2" eb="4">
      <t>ヒョウカ</t>
    </rPh>
    <phoneticPr fontId="4"/>
  </si>
  <si>
    <t>物件</t>
    <rPh sb="0" eb="2">
      <t>ブッケン</t>
    </rPh>
    <phoneticPr fontId="4"/>
  </si>
  <si>
    <t>機械工作物</t>
    <rPh sb="0" eb="2">
      <t>キカイ</t>
    </rPh>
    <rPh sb="2" eb="5">
      <t>コウサクブツ</t>
    </rPh>
    <phoneticPr fontId="4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</si>
  <si>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4"/>
  </si>
  <si>
    <t>事業損失</t>
    <rPh sb="0" eb="2">
      <t>ジギョウ</t>
    </rPh>
    <rPh sb="2" eb="4">
      <t>ソンシツ</t>
    </rPh>
    <phoneticPr fontId="4"/>
  </si>
  <si>
    <t>補償関連</t>
    <rPh sb="0" eb="2">
      <t>ホショウ</t>
    </rPh>
    <rPh sb="2" eb="4">
      <t>カンレン</t>
    </rPh>
    <phoneticPr fontId="4"/>
  </si>
  <si>
    <t>技術士</t>
    <rPh sb="0" eb="3">
      <t>ギジュツシ</t>
    </rPh>
    <phoneticPr fontId="4"/>
  </si>
  <si>
    <t>廃棄物</t>
    <rPh sb="0" eb="3">
      <t>ハイキブツ</t>
    </rPh>
    <phoneticPr fontId="4"/>
  </si>
  <si>
    <t>機械</t>
    <rPh sb="0" eb="2">
      <t>キカイ</t>
    </rPh>
    <phoneticPr fontId="4"/>
  </si>
  <si>
    <t>電気電子</t>
    <rPh sb="0" eb="2">
      <t>デンキ</t>
    </rPh>
    <rPh sb="2" eb="4">
      <t>デンシ</t>
    </rPh>
    <phoneticPr fontId="4"/>
  </si>
  <si>
    <t>届出区分</t>
    <rPh sb="0" eb="2">
      <t>トドケデ</t>
    </rPh>
    <rPh sb="2" eb="4">
      <t>クブン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</si>
  <si>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</si>
  <si>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</si>
  <si>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名称</t>
    <rPh sb="0" eb="2">
      <t>メイショウ</t>
    </rPh>
    <phoneticPr fontId="4"/>
  </si>
  <si>
    <t>記入日</t>
    <rPh sb="0" eb="2">
      <t>キニュウ</t>
    </rPh>
    <rPh sb="2" eb="3">
      <t>ビ</t>
    </rPh>
    <phoneticPr fontId="4"/>
  </si>
  <si>
    <t>フリガナ</t>
    <phoneticPr fontId="4"/>
  </si>
  <si>
    <t>〒</t>
    <phoneticPr fontId="4"/>
  </si>
  <si>
    <t>営業所（委任する場合は記入）</t>
    <rPh sb="0" eb="3">
      <t>エイギョウショ</t>
    </rPh>
    <rPh sb="4" eb="6">
      <t>イニン</t>
    </rPh>
    <rPh sb="8" eb="10">
      <t>バアイ</t>
    </rPh>
    <rPh sb="11" eb="13">
      <t>キニュウ</t>
    </rPh>
    <phoneticPr fontId="4"/>
  </si>
  <si>
    <t>メールアドレス</t>
    <phoneticPr fontId="4"/>
  </si>
  <si>
    <t>問い合わせ先</t>
    <rPh sb="0" eb="1">
      <t>ト</t>
    </rPh>
    <rPh sb="2" eb="3">
      <t>ア</t>
    </rPh>
    <rPh sb="5" eb="6">
      <t>サキ</t>
    </rPh>
    <phoneticPr fontId="4"/>
  </si>
  <si>
    <t>部署</t>
    <rPh sb="0" eb="2">
      <t>ブショ</t>
    </rPh>
    <phoneticPr fontId="4"/>
  </si>
  <si>
    <t>登録業種</t>
    <rPh sb="0" eb="2">
      <t>トウロク</t>
    </rPh>
    <rPh sb="2" eb="4">
      <t>ギョウシュ</t>
    </rPh>
    <phoneticPr fontId="4"/>
  </si>
  <si>
    <t>測量</t>
    <rPh sb="0" eb="2">
      <t>ソクリョウ</t>
    </rPh>
    <phoneticPr fontId="4"/>
  </si>
  <si>
    <t>種別</t>
  </si>
  <si>
    <t>測量一般</t>
    <rPh sb="0" eb="2">
      <t>ソクリョウ</t>
    </rPh>
    <rPh sb="2" eb="4">
      <t>イッパン</t>
    </rPh>
    <phoneticPr fontId="4"/>
  </si>
  <si>
    <t>地図の調製</t>
    <rPh sb="0" eb="2">
      <t>チズ</t>
    </rPh>
    <rPh sb="3" eb="5">
      <t>チョウセイ</t>
    </rPh>
    <phoneticPr fontId="4"/>
  </si>
  <si>
    <t>航空測量</t>
    <rPh sb="0" eb="2">
      <t>コウクウ</t>
    </rPh>
    <rPh sb="2" eb="4">
      <t>ソクリョウ</t>
    </rPh>
    <phoneticPr fontId="4"/>
  </si>
  <si>
    <t>登録</t>
    <rPh sb="0" eb="2">
      <t>トウロク</t>
    </rPh>
    <phoneticPr fontId="4"/>
  </si>
  <si>
    <t>RCCM</t>
    <phoneticPr fontId="4"/>
  </si>
  <si>
    <t>河川・砂防及び海岸</t>
    <rPh sb="0" eb="2">
      <t>カセン</t>
    </rPh>
    <rPh sb="3" eb="5">
      <t>サボウ</t>
    </rPh>
    <rPh sb="5" eb="6">
      <t>オヨ</t>
    </rPh>
    <rPh sb="7" eb="9">
      <t>カイガン</t>
    </rPh>
    <phoneticPr fontId="4"/>
  </si>
  <si>
    <t>上水道及び工業用水道</t>
    <rPh sb="0" eb="3">
      <t>ジョウスイドウ</t>
    </rPh>
    <rPh sb="3" eb="4">
      <t>オヨ</t>
    </rPh>
    <rPh sb="5" eb="7">
      <t>コウギョウ</t>
    </rPh>
    <rPh sb="7" eb="8">
      <t>ヨウ</t>
    </rPh>
    <rPh sb="8" eb="10">
      <t>スイドウ</t>
    </rPh>
    <phoneticPr fontId="4"/>
  </si>
  <si>
    <t>鋼構造物及びコンクリート</t>
    <rPh sb="0" eb="1">
      <t>コウ</t>
    </rPh>
    <rPh sb="1" eb="4">
      <t>コウゾウブツ</t>
    </rPh>
    <rPh sb="4" eb="5">
      <t>オヨ</t>
    </rPh>
    <phoneticPr fontId="4"/>
  </si>
  <si>
    <t>トンネル</t>
    <phoneticPr fontId="4"/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</si>
  <si>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4"/>
  </si>
  <si>
    <t>建築関係建設コンサルタント</t>
    <rPh sb="0" eb="2">
      <t>ケンチク</t>
    </rPh>
    <rPh sb="2" eb="4">
      <t>カンケイ</t>
    </rPh>
    <rPh sb="4" eb="6">
      <t>ケンセツ</t>
    </rPh>
    <phoneticPr fontId="4"/>
  </si>
  <si>
    <t>地質調査</t>
    <rPh sb="0" eb="2">
      <t>チシツ</t>
    </rPh>
    <rPh sb="2" eb="4">
      <t>チョウサ</t>
    </rPh>
    <phoneticPr fontId="4"/>
  </si>
  <si>
    <t>測量士</t>
    <rPh sb="0" eb="3">
      <t>ソクリョウシ</t>
    </rPh>
    <phoneticPr fontId="4"/>
  </si>
  <si>
    <t>測量士補</t>
    <rPh sb="0" eb="2">
      <t>ソクリョウ</t>
    </rPh>
    <rPh sb="2" eb="3">
      <t>シ</t>
    </rPh>
    <rPh sb="3" eb="4">
      <t>タスク</t>
    </rPh>
    <phoneticPr fontId="4"/>
  </si>
  <si>
    <t>○</t>
    <phoneticPr fontId="4"/>
  </si>
  <si>
    <t>土木関係建設コンサルタント</t>
  </si>
  <si>
    <t>建築関係建設コンサルタント</t>
  </si>
  <si>
    <t>地質調査</t>
    <phoneticPr fontId="4"/>
  </si>
  <si>
    <t>補償関連コンサルタント</t>
    <phoneticPr fontId="4"/>
  </si>
  <si>
    <t>届出区分</t>
    <rPh sb="0" eb="1">
      <t>トドケ</t>
    </rPh>
    <rPh sb="1" eb="2">
      <t>デ</t>
    </rPh>
    <rPh sb="2" eb="4">
      <t>クブン</t>
    </rPh>
    <phoneticPr fontId="4"/>
  </si>
  <si>
    <t>新規</t>
    <rPh sb="0" eb="2">
      <t>シンキ</t>
    </rPh>
    <phoneticPr fontId="4"/>
  </si>
  <si>
    <t>　</t>
    <phoneticPr fontId="4"/>
  </si>
  <si>
    <t>本社所在地域</t>
    <rPh sb="0" eb="2">
      <t>ホンシャ</t>
    </rPh>
    <rPh sb="2" eb="4">
      <t>ショザイ</t>
    </rPh>
    <rPh sb="4" eb="6">
      <t>チイキ</t>
    </rPh>
    <phoneticPr fontId="4"/>
  </si>
  <si>
    <t>県内</t>
    <rPh sb="0" eb="2">
      <t>ケンナイ</t>
    </rPh>
    <phoneticPr fontId="4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</si>
  <si>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</si>
  <si>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</si>
  <si>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</si>
  <si>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</si>
  <si>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</si>
  <si>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</si>
  <si>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</si>
  <si>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</si>
  <si>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</si>
  <si>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</si>
  <si>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</si>
  <si>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希望</t>
    <rPh sb="0" eb="2">
      <t>キボウ</t>
    </rPh>
    <phoneticPr fontId="4"/>
  </si>
  <si>
    <t>法人形態</t>
    <rPh sb="0" eb="2">
      <t>ホウジン</t>
    </rPh>
    <rPh sb="2" eb="4">
      <t>ケイタイ</t>
    </rPh>
    <phoneticPr fontId="4"/>
  </si>
  <si>
    <t>前 株式会社</t>
    <rPh sb="0" eb="1">
      <t>マエ</t>
    </rPh>
    <rPh sb="2" eb="4">
      <t>カブシキ</t>
    </rPh>
    <rPh sb="4" eb="6">
      <t>カイシャ</t>
    </rPh>
    <phoneticPr fontId="4"/>
  </si>
  <si>
    <t>後 株式会社</t>
    <rPh sb="0" eb="1">
      <t>ウシ</t>
    </rPh>
    <rPh sb="2" eb="4">
      <t>カブシキ</t>
    </rPh>
    <rPh sb="4" eb="6">
      <t>カイシャ</t>
    </rPh>
    <phoneticPr fontId="4"/>
  </si>
  <si>
    <t>前 有限会社</t>
    <rPh sb="0" eb="1">
      <t>マエ</t>
    </rPh>
    <rPh sb="2" eb="4">
      <t>ユウゲン</t>
    </rPh>
    <rPh sb="4" eb="6">
      <t>カイシャ</t>
    </rPh>
    <phoneticPr fontId="4"/>
  </si>
  <si>
    <t>後 有限会社</t>
    <rPh sb="0" eb="1">
      <t>ウシ</t>
    </rPh>
    <rPh sb="2" eb="4">
      <t>ユウゲン</t>
    </rPh>
    <rPh sb="4" eb="6">
      <t>カイシャ</t>
    </rPh>
    <phoneticPr fontId="4"/>
  </si>
  <si>
    <t>前 合資会社</t>
    <rPh sb="0" eb="1">
      <t>マエ</t>
    </rPh>
    <rPh sb="2" eb="4">
      <t>ゴウシ</t>
    </rPh>
    <rPh sb="4" eb="6">
      <t>カイシャ</t>
    </rPh>
    <phoneticPr fontId="4"/>
  </si>
  <si>
    <t>後 合資会社</t>
    <rPh sb="0" eb="1">
      <t>ウシ</t>
    </rPh>
    <rPh sb="2" eb="4">
      <t>ゴウシ</t>
    </rPh>
    <rPh sb="4" eb="6">
      <t>カイシャ</t>
    </rPh>
    <phoneticPr fontId="4"/>
  </si>
  <si>
    <t>前 合名会社</t>
    <rPh sb="0" eb="1">
      <t>マエ</t>
    </rPh>
    <rPh sb="2" eb="4">
      <t>ゴウメイ</t>
    </rPh>
    <rPh sb="4" eb="6">
      <t>カイシャ</t>
    </rPh>
    <phoneticPr fontId="4"/>
  </si>
  <si>
    <t>後 合名会社</t>
    <rPh sb="0" eb="1">
      <t>ウシ</t>
    </rPh>
    <rPh sb="2" eb="4">
      <t>ゴウメイ</t>
    </rPh>
    <rPh sb="4" eb="6">
      <t>カイシャ</t>
    </rPh>
    <phoneticPr fontId="4"/>
  </si>
  <si>
    <t>個人･その他</t>
    <rPh sb="0" eb="2">
      <t>コジン</t>
    </rPh>
    <rPh sb="5" eb="6">
      <t>タ</t>
    </rPh>
    <phoneticPr fontId="4"/>
  </si>
  <si>
    <t>商号</t>
    <rPh sb="0" eb="2">
      <t>ショウゴウ</t>
    </rPh>
    <phoneticPr fontId="4"/>
  </si>
  <si>
    <t>CLASS</t>
    <phoneticPr fontId="4"/>
  </si>
  <si>
    <t>VERSION</t>
    <phoneticPr fontId="4"/>
  </si>
  <si>
    <t>LASDEC</t>
    <phoneticPr fontId="4"/>
  </si>
  <si>
    <t>総合補償</t>
    <phoneticPr fontId="4"/>
  </si>
  <si>
    <t>項目説明1</t>
    <rPh sb="0" eb="2">
      <t>コウモク</t>
    </rPh>
    <rPh sb="2" eb="4">
      <t>セツメイ</t>
    </rPh>
    <phoneticPr fontId="4"/>
  </si>
  <si>
    <t>項目説明2</t>
    <rPh sb="0" eb="2">
      <t>コウモク</t>
    </rPh>
    <rPh sb="2" eb="4">
      <t>セツメイ</t>
    </rPh>
    <phoneticPr fontId="4"/>
  </si>
  <si>
    <t>区分</t>
    <rPh sb="0" eb="2">
      <t>クブン</t>
    </rPh>
    <phoneticPr fontId="4"/>
  </si>
  <si>
    <t>KeyWord1</t>
    <phoneticPr fontId="4"/>
  </si>
  <si>
    <t>KeyWord2</t>
  </si>
  <si>
    <t>値</t>
    <rPh sb="0" eb="1">
      <t>アタイ</t>
    </rPh>
    <phoneticPr fontId="4"/>
  </si>
  <si>
    <t>補足</t>
    <rPh sb="0" eb="2">
      <t>ホソク</t>
    </rPh>
    <phoneticPr fontId="4"/>
  </si>
  <si>
    <t>対応項目</t>
    <rPh sb="0" eb="2">
      <t>タイオウ</t>
    </rPh>
    <rPh sb="2" eb="4">
      <t>コウモク</t>
    </rPh>
    <phoneticPr fontId="4"/>
  </si>
  <si>
    <t>業者区分</t>
    <rPh sb="0" eb="2">
      <t>ギョウシャ</t>
    </rPh>
    <rPh sb="2" eb="4">
      <t>クブン</t>
    </rPh>
    <phoneticPr fontId="4"/>
  </si>
  <si>
    <t>建設、業務、物品</t>
    <rPh sb="0" eb="2">
      <t>ケンセツ</t>
    </rPh>
    <rPh sb="3" eb="5">
      <t>ギョウム</t>
    </rPh>
    <rPh sb="6" eb="8">
      <t>ブッピン</t>
    </rPh>
    <phoneticPr fontId="4"/>
  </si>
  <si>
    <t>Info</t>
    <phoneticPr fontId="4"/>
  </si>
  <si>
    <t>ORDER_CLASS</t>
    <phoneticPr fontId="4"/>
  </si>
  <si>
    <t>バージョン情報</t>
    <rPh sb="5" eb="7">
      <t>ジョウホウ</t>
    </rPh>
    <phoneticPr fontId="4"/>
  </si>
  <si>
    <t>VERSION</t>
    <phoneticPr fontId="4"/>
  </si>
  <si>
    <t>年度</t>
    <rPh sb="0" eb="2">
      <t>ネンド</t>
    </rPh>
    <phoneticPr fontId="4"/>
  </si>
  <si>
    <t>Info</t>
    <phoneticPr fontId="4"/>
  </si>
  <si>
    <t>YEAR</t>
    <phoneticPr fontId="4"/>
  </si>
  <si>
    <t>LASDECコード</t>
    <phoneticPr fontId="4"/>
  </si>
  <si>
    <t>LASDEC</t>
    <phoneticPr fontId="4"/>
  </si>
  <si>
    <t>情報</t>
    <rPh sb="0" eb="2">
      <t>ジョウホウ</t>
    </rPh>
    <phoneticPr fontId="4"/>
  </si>
  <si>
    <t>Val</t>
    <phoneticPr fontId="4"/>
  </si>
  <si>
    <t>MST_SUPPLIER_LIST</t>
    <phoneticPr fontId="4"/>
  </si>
  <si>
    <t>受付年月日</t>
    <rPh sb="0" eb="2">
      <t>ウケツケ</t>
    </rPh>
    <rPh sb="2" eb="5">
      <t>ネンガッピ</t>
    </rPh>
    <phoneticPr fontId="4"/>
  </si>
  <si>
    <t>届出区分</t>
  </si>
  <si>
    <t>NEW_CLASS</t>
    <phoneticPr fontId="4"/>
  </si>
  <si>
    <t>本社所在地</t>
  </si>
  <si>
    <t>Val</t>
    <phoneticPr fontId="4"/>
  </si>
  <si>
    <t>MST_SUPPLIER_LIST</t>
    <phoneticPr fontId="4"/>
  </si>
  <si>
    <t>SU_AREA</t>
    <phoneticPr fontId="4"/>
  </si>
  <si>
    <t>地域</t>
    <rPh sb="0" eb="2">
      <t>チイキ</t>
    </rPh>
    <phoneticPr fontId="4"/>
  </si>
  <si>
    <t>申請者(本社)</t>
    <rPh sb="0" eb="3">
      <t>シンセイシャ</t>
    </rPh>
    <rPh sb="4" eb="6">
      <t>ホンシャ</t>
    </rPh>
    <phoneticPr fontId="13"/>
  </si>
  <si>
    <t>本社情報</t>
    <rPh sb="0" eb="2">
      <t>ホンシャ</t>
    </rPh>
    <rPh sb="2" eb="4">
      <t>ジョウホウ</t>
    </rPh>
    <phoneticPr fontId="4"/>
  </si>
  <si>
    <t>法人名</t>
    <phoneticPr fontId="4"/>
  </si>
  <si>
    <t>Info</t>
    <phoneticPr fontId="4"/>
  </si>
  <si>
    <t>MST_SUPPLIER_LIST</t>
    <phoneticPr fontId="4"/>
  </si>
  <si>
    <t>商号に法人名を付与する</t>
    <rPh sb="0" eb="2">
      <t>ショウゴウ</t>
    </rPh>
    <rPh sb="3" eb="5">
      <t>ホウジン</t>
    </rPh>
    <rPh sb="5" eb="6">
      <t>メイ</t>
    </rPh>
    <rPh sb="7" eb="9">
      <t>フヨ</t>
    </rPh>
    <phoneticPr fontId="4"/>
  </si>
  <si>
    <t>SU_NAME</t>
    <phoneticPr fontId="4"/>
  </si>
  <si>
    <t>商号カナ</t>
    <rPh sb="0" eb="2">
      <t>ショウゴウ</t>
    </rPh>
    <phoneticPr fontId="4"/>
  </si>
  <si>
    <t>SU_NAME_PRONOUNCE</t>
    <phoneticPr fontId="4"/>
  </si>
  <si>
    <t>フリガナ</t>
    <phoneticPr fontId="4"/>
  </si>
  <si>
    <t>郵便番号</t>
    <rPh sb="0" eb="2">
      <t>ユウビン</t>
    </rPh>
    <rPh sb="2" eb="4">
      <t>バンゴウ</t>
    </rPh>
    <phoneticPr fontId="4"/>
  </si>
  <si>
    <t>SU_ZIP</t>
    <phoneticPr fontId="4"/>
  </si>
  <si>
    <t>SU_ADDRESS</t>
    <phoneticPr fontId="4"/>
  </si>
  <si>
    <t>代表者</t>
    <rPh sb="0" eb="3">
      <t>ダイヒョウシャ</t>
    </rPh>
    <phoneticPr fontId="4"/>
  </si>
  <si>
    <t>SU_TOP_POST</t>
    <phoneticPr fontId="4"/>
  </si>
  <si>
    <t>Val</t>
    <phoneticPr fontId="4"/>
  </si>
  <si>
    <t>MST_SUPPLIER_LIST</t>
    <phoneticPr fontId="4"/>
  </si>
  <si>
    <t>SU_TOP_NAME</t>
    <phoneticPr fontId="4"/>
  </si>
  <si>
    <t>フリガナ</t>
    <phoneticPr fontId="4"/>
  </si>
  <si>
    <t>SU_TOP_NAME_PRONOUNCE</t>
    <phoneticPr fontId="4"/>
  </si>
  <si>
    <t>フリガナ</t>
  </si>
  <si>
    <t>SU_TEL</t>
    <phoneticPr fontId="4"/>
  </si>
  <si>
    <t>FAX番号</t>
    <rPh sb="3" eb="5">
      <t>バンゴウ</t>
    </rPh>
    <phoneticPr fontId="4"/>
  </si>
  <si>
    <t>SU_FAX</t>
    <phoneticPr fontId="4"/>
  </si>
  <si>
    <t>メールアドレス</t>
    <phoneticPr fontId="4"/>
  </si>
  <si>
    <t>SU_MAIL</t>
    <phoneticPr fontId="4"/>
  </si>
  <si>
    <t>メールアドレス</t>
  </si>
  <si>
    <t>営業所</t>
    <rPh sb="0" eb="3">
      <t>エイギョウショ</t>
    </rPh>
    <phoneticPr fontId="4"/>
  </si>
  <si>
    <t>営業所情報</t>
    <rPh sb="0" eb="3">
      <t>エイギョウショ</t>
    </rPh>
    <rPh sb="3" eb="5">
      <t>ジョウホウ</t>
    </rPh>
    <phoneticPr fontId="4"/>
  </si>
  <si>
    <t>SU_BRANCH_NAME</t>
    <phoneticPr fontId="4"/>
  </si>
  <si>
    <t>カナ</t>
    <phoneticPr fontId="4"/>
  </si>
  <si>
    <t>SU_BRANCH_NAME_PRONOUNCE</t>
    <phoneticPr fontId="4"/>
  </si>
  <si>
    <t>SU_BRANCH_ZIP</t>
    <phoneticPr fontId="4"/>
  </si>
  <si>
    <t>SU_BRANCH_ADDRESS</t>
    <phoneticPr fontId="4"/>
  </si>
  <si>
    <t>SU_BRANCH_TOP_POST</t>
    <phoneticPr fontId="4"/>
  </si>
  <si>
    <t>MST_SUPPLIER_LIST</t>
    <phoneticPr fontId="4"/>
  </si>
  <si>
    <t>SU_BRANCH_TOP_NAME</t>
    <phoneticPr fontId="4"/>
  </si>
  <si>
    <t>SU_BRANCH_TOP_NAME_PRONOUNCE</t>
    <phoneticPr fontId="4"/>
  </si>
  <si>
    <t>MST_SUPPLIER_LIST</t>
    <phoneticPr fontId="4"/>
  </si>
  <si>
    <t>SU_BRANCH_TEL</t>
    <phoneticPr fontId="4"/>
  </si>
  <si>
    <t>SU_BRANCH_FAX</t>
    <phoneticPr fontId="4"/>
  </si>
  <si>
    <t>SU_BRANCH_MAIL</t>
    <phoneticPr fontId="4"/>
  </si>
  <si>
    <t>資本金</t>
    <rPh sb="0" eb="2">
      <t>シホン</t>
    </rPh>
    <rPh sb="2" eb="3">
      <t>キン</t>
    </rPh>
    <phoneticPr fontId="4"/>
  </si>
  <si>
    <t>MST_SUPPLIER_LIST</t>
    <phoneticPr fontId="4"/>
  </si>
  <si>
    <t>SU_CAPITAL</t>
    <phoneticPr fontId="4"/>
  </si>
  <si>
    <t>自己資本金</t>
    <rPh sb="0" eb="2">
      <t>ジコ</t>
    </rPh>
    <rPh sb="2" eb="4">
      <t>シホン</t>
    </rPh>
    <rPh sb="4" eb="5">
      <t>キン</t>
    </rPh>
    <phoneticPr fontId="4"/>
  </si>
  <si>
    <t>SU_OWNER_CAPITAL</t>
    <phoneticPr fontId="4"/>
  </si>
  <si>
    <t>設立登記年月日</t>
    <phoneticPr fontId="4"/>
  </si>
  <si>
    <t>SU_REGIST_DATE</t>
    <phoneticPr fontId="4"/>
  </si>
  <si>
    <t>設立登記年月日</t>
  </si>
  <si>
    <t>営業年数</t>
    <phoneticPr fontId="4"/>
  </si>
  <si>
    <t>SU_BUSINESS_YEARS</t>
    <phoneticPr fontId="4"/>
  </si>
  <si>
    <t>営業年数</t>
  </si>
  <si>
    <t>従業員数</t>
    <phoneticPr fontId="4"/>
  </si>
  <si>
    <t>SU_STAFF_NUM</t>
    <phoneticPr fontId="4"/>
  </si>
  <si>
    <t>従業員数</t>
  </si>
  <si>
    <t>問合せ先</t>
    <rPh sb="0" eb="2">
      <t>トイア</t>
    </rPh>
    <rPh sb="3" eb="4">
      <t>サキ</t>
    </rPh>
    <phoneticPr fontId="4"/>
  </si>
  <si>
    <t>MST_SUPPLIER_LIST</t>
    <phoneticPr fontId="4"/>
  </si>
  <si>
    <t>SU_CHARGE_SECTION</t>
    <phoneticPr fontId="4"/>
  </si>
  <si>
    <t>SU_CHARGE_NAME</t>
    <phoneticPr fontId="4"/>
  </si>
  <si>
    <t>カナ</t>
    <phoneticPr fontId="4"/>
  </si>
  <si>
    <t>SU_CHARGE_NAME_PRONOUNCE</t>
    <phoneticPr fontId="4"/>
  </si>
  <si>
    <t>SU_CHARGE_TEL</t>
    <phoneticPr fontId="4"/>
  </si>
  <si>
    <t>SU_CHARGE_FAX</t>
    <phoneticPr fontId="4"/>
  </si>
  <si>
    <t>SU_CHARGE_MAIL</t>
    <phoneticPr fontId="4"/>
  </si>
  <si>
    <t>Table</t>
    <phoneticPr fontId="4"/>
  </si>
  <si>
    <t>TableVal</t>
    <phoneticPr fontId="4"/>
  </si>
  <si>
    <t>MST_SUPPLIER_CONSUL_INFO</t>
    <phoneticPr fontId="4"/>
  </si>
  <si>
    <t>SU_KIND_INDEX</t>
    <phoneticPr fontId="4"/>
  </si>
  <si>
    <t>SU_PERMIT_NUM</t>
    <phoneticPr fontId="4"/>
  </si>
  <si>
    <t>SU_PERMIT_DATE</t>
    <phoneticPr fontId="4"/>
  </si>
  <si>
    <t>SU_FINISH_CONSTRUCT_COST</t>
    <phoneticPr fontId="4"/>
  </si>
  <si>
    <t>登録番号</t>
    <rPh sb="0" eb="2">
      <t>トウロク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</si>
  <si>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</si>
  <si>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完成測量高</t>
    <phoneticPr fontId="4"/>
  </si>
  <si>
    <t>登録業種</t>
    <phoneticPr fontId="4"/>
  </si>
  <si>
    <t>MST_SUPPLIER_CONSUL_KIND</t>
    <phoneticPr fontId="4"/>
  </si>
  <si>
    <t>SU_KIND_ID</t>
    <phoneticPr fontId="4"/>
  </si>
  <si>
    <t>SU_KIND_VALID</t>
  </si>
  <si>
    <t>SU_KIND_REQUEST</t>
  </si>
  <si>
    <t>SU_KIND_STAFF1</t>
  </si>
  <si>
    <t>SU_KIND_STAFF2</t>
  </si>
  <si>
    <t>SU_KIND_STAFF3</t>
  </si>
  <si>
    <t>0</t>
    <phoneticPr fontId="4"/>
  </si>
  <si>
    <t>1</t>
    <phoneticPr fontId="4"/>
  </si>
  <si>
    <t>2</t>
  </si>
  <si>
    <t>2</t>
    <phoneticPr fontId="4"/>
  </si>
  <si>
    <t>0</t>
    <phoneticPr fontId="4"/>
  </si>
  <si>
    <t>0</t>
    <phoneticPr fontId="4"/>
  </si>
  <si>
    <t>業種INDEX</t>
  </si>
  <si>
    <t>種別ID</t>
  </si>
  <si>
    <t>許可登録</t>
  </si>
  <si>
    <t>希望</t>
  </si>
  <si>
    <t>技術者1</t>
    <rPh sb="0" eb="3">
      <t>ギジュツシャ</t>
    </rPh>
    <phoneticPr fontId="4"/>
  </si>
  <si>
    <t>技術者2</t>
    <rPh sb="0" eb="3">
      <t>ギジュツシャ</t>
    </rPh>
    <phoneticPr fontId="4"/>
  </si>
  <si>
    <t>技術者3</t>
    <rPh sb="0" eb="3">
      <t>ギジュツシャ</t>
    </rPh>
    <phoneticPr fontId="4"/>
  </si>
  <si>
    <t>3</t>
  </si>
  <si>
    <t>4</t>
  </si>
  <si>
    <t>5</t>
  </si>
  <si>
    <t>6</t>
  </si>
  <si>
    <t>7</t>
  </si>
  <si>
    <t>8</t>
  </si>
  <si>
    <t>9</t>
  </si>
  <si>
    <t>2</t>
    <phoneticPr fontId="4"/>
  </si>
  <si>
    <t>3</t>
    <phoneticPr fontId="4"/>
  </si>
  <si>
    <t>4</t>
    <phoneticPr fontId="4"/>
  </si>
  <si>
    <t>1</t>
    <phoneticPr fontId="4"/>
  </si>
  <si>
    <t>登録</t>
    <rPh sb="0" eb="2">
      <t>トウロク</t>
    </rPh>
    <phoneticPr fontId="4"/>
  </si>
  <si>
    <t>希望</t>
    <rPh sb="0" eb="2">
      <t>キボウ</t>
    </rPh>
    <phoneticPr fontId="4"/>
  </si>
  <si>
    <t>[END]</t>
    <phoneticPr fontId="4"/>
  </si>
  <si>
    <t>一級建設機械施工技士</t>
  </si>
  <si>
    <t>一級土木施工管理技士</t>
  </si>
  <si>
    <t>一級電気工事施工管理技士</t>
  </si>
  <si>
    <t>一級管工事施工管理技士</t>
  </si>
  <si>
    <t>一級造園施工管理技士</t>
  </si>
  <si>
    <t>一級建築士</t>
  </si>
  <si>
    <t>二級建設機械施工技士(第1種～第6種)</t>
  </si>
  <si>
    <t>二級土木施工管理技士(土木)</t>
  </si>
  <si>
    <t>二級土木施工管理技士(鋼構造物塗装)</t>
  </si>
  <si>
    <t>二級土木施工管理技士(薬液注入)</t>
  </si>
  <si>
    <t>二級建築施工管理技士(建築)</t>
  </si>
  <si>
    <t>二級建築施工管理技士(躯体)</t>
  </si>
  <si>
    <t>二級建築施工管理技士(仕上げ)</t>
  </si>
  <si>
    <t>二級電気工事施工管理技士</t>
  </si>
  <si>
    <t>二級管工事施工管理技士</t>
  </si>
  <si>
    <t>二級造園施工管理技士</t>
  </si>
  <si>
    <t>二級建築士</t>
  </si>
  <si>
    <t>木造建築士</t>
  </si>
  <si>
    <t>第二種電気工事士</t>
  </si>
  <si>
    <t>電気主任技術者(第1種～第3種)</t>
  </si>
  <si>
    <t>職能法-ｳｪﾙﾎﾟｲﾝﾄ施工(2級)</t>
  </si>
  <si>
    <t>職能法-建築大工(2級)</t>
  </si>
  <si>
    <t>職能法-左官(2級)</t>
  </si>
  <si>
    <t>職能法-とび･とび工･型枠施工･ｺﾝｸﾘｰﾄ圧送施工(2級)</t>
  </si>
  <si>
    <t>職能法-冷凍空気調和機器施工･空気調和設備配管(2級)</t>
  </si>
  <si>
    <t>職能法-給排水衛生設備配管(2級)</t>
  </si>
  <si>
    <t>職能法-配管･配管工(2級)</t>
  </si>
  <si>
    <t>職能法-ﾀｲﾙ張り･ﾀｲﾙ張り工(2級)</t>
  </si>
  <si>
    <t>職能法-築炉･築炉工(2級)</t>
  </si>
  <si>
    <t>職能法-ﾌﾞﾛｯｸ建築･ﾌﾞﾛｯｸ建築工(2級)</t>
  </si>
  <si>
    <t>職能法-石工･石材施工･石積み(2級)</t>
  </si>
  <si>
    <t>職能法-鉄工･製罐(2級)</t>
  </si>
  <si>
    <t>職能法-鉄筋組立て･鉄筋施工(2級)</t>
  </si>
  <si>
    <t>職能法-工場板金(2級)</t>
  </si>
  <si>
    <t>職能法-板金(工)｢建築板金作業｣･建築板金(2級)</t>
  </si>
  <si>
    <t>職能法-板金･板金工･打出し板金(2級)</t>
  </si>
  <si>
    <t>職能法-かわらぶき･ｽﾄﾚｰﾄ施工(2級)</t>
  </si>
  <si>
    <t>職能法-ｶﾞﾗｽ施工(2級)</t>
  </si>
  <si>
    <t>職能法-塗装･木工塗装･木工塗装工(2級)</t>
  </si>
  <si>
    <t>職能法-建築塗装･建築塗装工(2級)</t>
  </si>
  <si>
    <t>職能法-金属塗装･金属塗装工(2級)</t>
  </si>
  <si>
    <t>職能法-噴霧塗装(2級)</t>
  </si>
  <si>
    <t>職能法-畳製作･畳工(2級)</t>
  </si>
  <si>
    <t>職能法-内装仕上げ･ｶｰﾃﾝ･天井仕上げ施工 他(2級)</t>
  </si>
  <si>
    <t>職能法-熱絶縁施工(2級)</t>
  </si>
  <si>
    <t>職能法-工･ｻｯｼ施工(2級)</t>
  </si>
  <si>
    <t>職能法-造園(2級)</t>
  </si>
  <si>
    <t>職能法-防水施工(2級)</t>
  </si>
  <si>
    <t>職能法-さく井(2級)</t>
  </si>
  <si>
    <t>実務経験者(法第7条第2号ｲ該当)</t>
  </si>
  <si>
    <t>実務経験者(法第7条第2号ﾛ該当)</t>
  </si>
  <si>
    <t>実務経験者(法第15条第2号ﾊ該当/同号ｲ同等以上)</t>
  </si>
  <si>
    <t>実務経験者(法第15条第2号ﾊ該当/同号ﾛ同等以上)</t>
  </si>
  <si>
    <t>専任技術者</t>
  </si>
  <si>
    <t>経営管理責任者</t>
  </si>
  <si>
    <t>地すべり防止工事士</t>
  </si>
  <si>
    <t>建築設備資格者</t>
  </si>
  <si>
    <t>一級計装士</t>
  </si>
  <si>
    <t>給水装置工事主任技術者</t>
  </si>
  <si>
    <t>RCCM(河川･砂防及び海岸)</t>
  </si>
  <si>
    <t>RCCM(港湾及び空港)</t>
  </si>
  <si>
    <t>RCCM(電力土木)</t>
  </si>
  <si>
    <t>RCCM(道路)</t>
  </si>
  <si>
    <t>RCCM(鉄道)</t>
  </si>
  <si>
    <t>RCCM(上水道及び工業用水道)</t>
  </si>
  <si>
    <t>RCCM(下水道)</t>
  </si>
  <si>
    <t>RCCM(農業土木)</t>
  </si>
  <si>
    <t>RCCM(森林土木)</t>
  </si>
  <si>
    <t>RCCM(水産土木)</t>
  </si>
  <si>
    <t>RCCM(造園)</t>
  </si>
  <si>
    <t>RCCM(都市計画及び地方計画)</t>
  </si>
  <si>
    <t>RCCM(地質)</t>
  </si>
  <si>
    <t>RCCM(土質及び基礎)</t>
  </si>
  <si>
    <t>RCCM(鋼構造及びｺﾝｸﾘｰﾄ)</t>
  </si>
  <si>
    <t>RCCM(ﾄﾝﾈﾙ)</t>
  </si>
  <si>
    <t>RCCM(施工計画･施工設備及び積算)</t>
  </si>
  <si>
    <t>RCCM(建設環境)</t>
  </si>
  <si>
    <t>RCCM(建設機械)</t>
  </si>
  <si>
    <t>RCCM(電気･電子)</t>
  </si>
  <si>
    <t>測量士</t>
  </si>
  <si>
    <t>測量士補</t>
  </si>
  <si>
    <t>環境計量士</t>
  </si>
  <si>
    <t>土地家屋調査士</t>
  </si>
  <si>
    <t>不動産鑑定士</t>
  </si>
  <si>
    <t>宅建取引主任</t>
  </si>
  <si>
    <t>土地区画整理士</t>
  </si>
  <si>
    <t>消防整備士</t>
  </si>
  <si>
    <t>RCCM登録</t>
  </si>
  <si>
    <t>地質調査技士</t>
  </si>
  <si>
    <t>補償業務管理士</t>
  </si>
  <si>
    <t>建築積算資格者</t>
  </si>
  <si>
    <t>不動産鑑定士補</t>
  </si>
  <si>
    <t>第一種伝送交換主任技術者</t>
  </si>
  <si>
    <t>線路主任技術者</t>
  </si>
  <si>
    <t>司法書士</t>
  </si>
  <si>
    <t>公共用地経験者</t>
  </si>
  <si>
    <t>その他</t>
  </si>
  <si>
    <t>111</t>
  </si>
  <si>
    <t>113</t>
  </si>
  <si>
    <t>120</t>
  </si>
  <si>
    <t>127</t>
  </si>
  <si>
    <t>129</t>
  </si>
  <si>
    <t>133</t>
  </si>
  <si>
    <t>137</t>
  </si>
  <si>
    <t>212</t>
  </si>
  <si>
    <t>214</t>
  </si>
  <si>
    <t>215</t>
  </si>
  <si>
    <t>216</t>
  </si>
  <si>
    <t>221</t>
  </si>
  <si>
    <t>222</t>
  </si>
  <si>
    <t>223</t>
  </si>
  <si>
    <t>228</t>
  </si>
  <si>
    <t>230</t>
  </si>
  <si>
    <t>234</t>
  </si>
  <si>
    <t>238</t>
  </si>
  <si>
    <t>239</t>
  </si>
  <si>
    <t>256</t>
  </si>
  <si>
    <t>258</t>
  </si>
  <si>
    <t>266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</si>
  <si>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</si>
  <si>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</si>
  <si>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</si>
  <si>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</si>
  <si>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</si>
  <si>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</si>
  <si>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</si>
  <si>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</si>
  <si>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</si>
  <si>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</si>
  <si>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</si>
  <si>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</si>
  <si>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</si>
  <si>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</si>
  <si>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</si>
  <si>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</si>
  <si>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</si>
  <si>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</si>
  <si>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</si>
  <si>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</si>
  <si>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</si>
  <si>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</si>
  <si>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</si>
  <si>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</si>
  <si>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</si>
  <si>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</si>
  <si>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</si>
  <si>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</si>
  <si>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301</t>
  </si>
  <si>
    <t>302</t>
  </si>
  <si>
    <t>303</t>
  </si>
  <si>
    <t>304</t>
  </si>
  <si>
    <t>400</t>
  </si>
  <si>
    <t>500</t>
  </si>
  <si>
    <t>61</t>
  </si>
  <si>
    <t>62</t>
  </si>
  <si>
    <t>63</t>
  </si>
  <si>
    <t>65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</si>
  <si>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</si>
  <si>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</si>
  <si>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</si>
  <si>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</si>
  <si>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</si>
  <si>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</si>
  <si>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</si>
  <si>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</si>
  <si>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</si>
  <si>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</si>
  <si>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</si>
  <si>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</si>
  <si>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</si>
  <si>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</si>
  <si>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</si>
  <si>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</si>
  <si>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</si>
  <si>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</si>
  <si>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</si>
  <si>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</si>
  <si>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</si>
  <si>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</si>
  <si>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</si>
  <si>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</si>
  <si>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</si>
  <si>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</si>
  <si>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</si>
  <si>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</si>
  <si>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</si>
  <si>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</si>
  <si>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</si>
  <si>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</si>
  <si>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</si>
  <si>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</si>
  <si>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</si>
  <si>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</si>
  <si>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</si>
  <si>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</si>
  <si>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899</t>
  </si>
  <si>
    <t>技術者名簿</t>
    <rPh sb="0" eb="3">
      <t>ギジュツシャ</t>
    </rPh>
    <rPh sb="3" eb="5">
      <t>メイボ</t>
    </rPh>
    <phoneticPr fontId="4"/>
  </si>
  <si>
    <t>編集タイプ</t>
    <rPh sb="0" eb="2">
      <t>ヘンシュウ</t>
    </rPh>
    <phoneticPr fontId="4"/>
  </si>
  <si>
    <t>MST_SUPPLIER_KENSETSU_ENGINEER</t>
    <phoneticPr fontId="4"/>
  </si>
  <si>
    <t>GJS_ID</t>
    <phoneticPr fontId="4"/>
  </si>
  <si>
    <t>#Judge</t>
    <phoneticPr fontId="4"/>
  </si>
  <si>
    <t>GJS_YUSIKAKU02</t>
  </si>
  <si>
    <t>GJS_YUSIKAKU03</t>
  </si>
  <si>
    <t>GJS_YUSIKAKU04</t>
  </si>
  <si>
    <t>No</t>
    <phoneticPr fontId="4"/>
  </si>
  <si>
    <t>生年月日</t>
    <rPh sb="0" eb="2">
      <t>セイネン</t>
    </rPh>
    <rPh sb="2" eb="4">
      <t>ガッピ</t>
    </rPh>
    <phoneticPr fontId="4"/>
  </si>
  <si>
    <t>有資格区分</t>
    <rPh sb="0" eb="1">
      <t>ユウ</t>
    </rPh>
    <rPh sb="1" eb="3">
      <t>シカク</t>
    </rPh>
    <rPh sb="3" eb="5">
      <t>クブン</t>
    </rPh>
    <phoneticPr fontId="4"/>
  </si>
  <si>
    <t>経営管理責任者</t>
    <phoneticPr fontId="4"/>
  </si>
  <si>
    <t>コード</t>
    <phoneticPr fontId="4"/>
  </si>
  <si>
    <t>資格名称</t>
    <rPh sb="0" eb="2">
      <t>シカク</t>
    </rPh>
    <rPh sb="2" eb="4">
      <t>メイショウ</t>
    </rPh>
    <phoneticPr fontId="4"/>
  </si>
  <si>
    <t>交付番号</t>
    <rPh sb="0" eb="2">
      <t>コウフ</t>
    </rPh>
    <rPh sb="2" eb="4">
      <t>バンゴウ</t>
    </rPh>
    <phoneticPr fontId="4"/>
  </si>
  <si>
    <t>GJS_KEIEI_KUBUN</t>
    <phoneticPr fontId="4"/>
  </si>
  <si>
    <t>GJS_SENNIN_KUBUN</t>
    <phoneticPr fontId="4"/>
  </si>
  <si>
    <t>○○市</t>
    <rPh sb="2" eb="3">
      <t>シ</t>
    </rPh>
    <phoneticPr fontId="4"/>
  </si>
  <si>
    <t>申請年度</t>
    <rPh sb="0" eb="2">
      <t>シンセイ</t>
    </rPh>
    <rPh sb="2" eb="4">
      <t>ネンド</t>
    </rPh>
    <phoneticPr fontId="4"/>
  </si>
  <si>
    <t>郵便番号</t>
    <rPh sb="0" eb="4">
      <t>ユウビンバンゴウ</t>
    </rPh>
    <phoneticPr fontId="4"/>
  </si>
  <si>
    <t>-</t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</si>
  <si>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</si>
  <si>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</si>
  <si>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町名地番</t>
    <rPh sb="0" eb="4">
      <t>チョウメイチバン</t>
    </rPh>
    <phoneticPr fontId="4"/>
  </si>
  <si>
    <t>業者番号</t>
    <rPh sb="0" eb="2">
      <t>ギョウシャ</t>
    </rPh>
    <rPh sb="2" eb="4">
      <t>バンゴウ</t>
    </rPh>
    <phoneticPr fontId="4"/>
  </si>
  <si>
    <t>SU_CODE</t>
    <phoneticPr fontId="4"/>
  </si>
  <si>
    <t>法人番号</t>
    <rPh sb="0" eb="2">
      <t>ホウジン</t>
    </rPh>
    <rPh sb="2" eb="4">
      <t>バンゴウ</t>
    </rPh>
    <phoneticPr fontId="4"/>
  </si>
  <si>
    <t>SU_CORPORATE_NO</t>
    <phoneticPr fontId="4"/>
  </si>
  <si>
    <t>測量　太郎</t>
    <rPh sb="0" eb="2">
      <t>ソクリョウ</t>
    </rPh>
    <rPh sb="3" eb="5">
      <t>タロウ</t>
    </rPh>
    <phoneticPr fontId="4"/>
  </si>
  <si>
    <t>ソクリョウ　タロウ</t>
    <phoneticPr fontId="4"/>
  </si>
  <si>
    <t>1234-56-0001</t>
    <phoneticPr fontId="4"/>
  </si>
  <si>
    <t>1234-56-0002</t>
    <phoneticPr fontId="4"/>
  </si>
  <si>
    <t>測量　次郎</t>
    <rPh sb="0" eb="2">
      <t>ソクリョウ</t>
    </rPh>
    <rPh sb="3" eb="5">
      <t>ジロウ</t>
    </rPh>
    <phoneticPr fontId="4"/>
  </si>
  <si>
    <t>ソクリョウ　ジロウ</t>
    <phoneticPr fontId="4"/>
  </si>
  <si>
    <t>1234-56-0003</t>
    <phoneticPr fontId="4"/>
  </si>
  <si>
    <t>1234-56-0004</t>
    <phoneticPr fontId="4"/>
  </si>
  <si>
    <t>ＦＡＸ番号</t>
    <rPh sb="3" eb="5">
      <t>バンゴウ</t>
    </rPh>
    <phoneticPr fontId="4"/>
  </si>
  <si>
    <t>本社又は委任先の所在地</t>
    <rPh sb="0" eb="2">
      <t>ホンシャ</t>
    </rPh>
    <rPh sb="2" eb="3">
      <t>マタ</t>
    </rPh>
    <rPh sb="4" eb="6">
      <t>イニン</t>
    </rPh>
    <rPh sb="6" eb="7">
      <t>サキ</t>
    </rPh>
    <rPh sb="8" eb="11">
      <t>ショザイチ</t>
    </rPh>
    <phoneticPr fontId="4"/>
  </si>
  <si>
    <t>法人名</t>
    <rPh sb="0" eb="2">
      <t>ホウジン</t>
    </rPh>
    <rPh sb="2" eb="3">
      <t>メイ</t>
    </rPh>
    <phoneticPr fontId="4"/>
  </si>
  <si>
    <t>代表者</t>
    <rPh sb="0" eb="2">
      <t>ダイヒョウ</t>
    </rPh>
    <rPh sb="2" eb="3">
      <t>シャ</t>
    </rPh>
    <phoneticPr fontId="4"/>
  </si>
  <si>
    <t>所在地又は住所</t>
    <phoneticPr fontId="4"/>
  </si>
  <si>
    <t>資本金</t>
    <rPh sb="0" eb="1">
      <t>シ</t>
    </rPh>
    <rPh sb="1" eb="2">
      <t>ホン</t>
    </rPh>
    <rPh sb="2" eb="3">
      <t>キン</t>
    </rPh>
    <phoneticPr fontId="4"/>
  </si>
  <si>
    <t>千円</t>
    <rPh sb="0" eb="2">
      <t>センエン</t>
    </rPh>
    <phoneticPr fontId="4"/>
  </si>
  <si>
    <t>人</t>
    <rPh sb="0" eb="1">
      <t>ニン</t>
    </rPh>
    <phoneticPr fontId="4"/>
  </si>
  <si>
    <t>0000</t>
    <phoneticPr fontId="4"/>
  </si>
  <si>
    <t>代表取締役社長</t>
    <rPh sb="0" eb="7">
      <t>ダイヒョウトリシマリヤクシャチョウ</t>
    </rPh>
    <phoneticPr fontId="4"/>
  </si>
  <si>
    <t>Ｓａｍｐｌｅ測量</t>
    <rPh sb="6" eb="8">
      <t>ソクリョウ</t>
    </rPh>
    <phoneticPr fontId="4"/>
  </si>
  <si>
    <t>中央営業所</t>
    <rPh sb="0" eb="2">
      <t>チュウオウ</t>
    </rPh>
    <rPh sb="2" eb="5">
      <t>エイギョウショ</t>
    </rPh>
    <phoneticPr fontId="4"/>
  </si>
  <si>
    <t>チュオウエイギョウショ</t>
    <phoneticPr fontId="4"/>
  </si>
  <si>
    <t>営業所長</t>
    <rPh sb="0" eb="4">
      <t>エイギョウショチョウ</t>
    </rPh>
    <phoneticPr fontId="4"/>
  </si>
  <si>
    <t>営業課</t>
    <rPh sb="0" eb="3">
      <t>エイギョウカ</t>
    </rPh>
    <phoneticPr fontId="4"/>
  </si>
  <si>
    <t>測量　一郎</t>
    <rPh sb="0" eb="2">
      <t>ソクリョウ</t>
    </rPh>
    <rPh sb="3" eb="5">
      <t>イチロウ</t>
    </rPh>
    <phoneticPr fontId="4"/>
  </si>
  <si>
    <t>ソクリョウ　イチロウ</t>
    <phoneticPr fontId="4"/>
  </si>
  <si>
    <t>1234-56-0005</t>
    <phoneticPr fontId="4"/>
  </si>
  <si>
    <t>1234-56-0006</t>
    <phoneticPr fontId="4"/>
  </si>
  <si>
    <t>【選択肢一覧】</t>
    <rPh sb="1" eb="4">
      <t>センタクシ</t>
    </rPh>
    <rPh sb="4" eb="6">
      <t>イチラン</t>
    </rPh>
    <phoneticPr fontId="4"/>
  </si>
  <si>
    <t>01234567890002</t>
    <phoneticPr fontId="4"/>
  </si>
  <si>
    <t>○○２－２</t>
    <phoneticPr fontId="4"/>
  </si>
  <si>
    <t>ISO認証取得状況</t>
    <rPh sb="3" eb="9">
      <t>ニンショウシュトクジョウキョウ</t>
    </rPh>
    <phoneticPr fontId="4"/>
  </si>
  <si>
    <t>無し</t>
  </si>
  <si>
    <t>ISO9000取得</t>
  </si>
  <si>
    <t>ISO14001取得</t>
  </si>
  <si>
    <t>両方取得</t>
  </si>
  <si>
    <t>登録する営業所（本社または委任された営業所）</t>
    <rPh sb="0" eb="2">
      <t>トウロク</t>
    </rPh>
    <rPh sb="4" eb="7">
      <t>エイギョウショ</t>
    </rPh>
    <rPh sb="8" eb="10">
      <t>ホンシャ</t>
    </rPh>
    <rPh sb="13" eb="15">
      <t>イニン</t>
    </rPh>
    <rPh sb="18" eb="21">
      <t>エイギョウショ</t>
    </rPh>
    <phoneticPr fontId="4"/>
  </si>
  <si>
    <t>登録を希望する業種</t>
    <rPh sb="0" eb="2">
      <t>トウロク</t>
    </rPh>
    <rPh sb="3" eb="5">
      <t>キボウ</t>
    </rPh>
    <rPh sb="7" eb="9">
      <t>ギョウシュ</t>
    </rPh>
    <phoneticPr fontId="4"/>
  </si>
  <si>
    <t>技術者の数（登録する営業所の人数）</t>
    <rPh sb="6" eb="8">
      <t>トウロク</t>
    </rPh>
    <rPh sb="10" eb="13">
      <t>エイギョウショ</t>
    </rPh>
    <rPh sb="14" eb="16">
      <t>ニンズウ</t>
    </rPh>
    <phoneticPr fontId="4"/>
  </si>
  <si>
    <t>技術者の数（登録する営業所の人数）</t>
    <phoneticPr fontId="4"/>
  </si>
  <si>
    <t>○○２丁目</t>
    <rPh sb="3" eb="5">
      <t>チョウメ</t>
    </rPh>
    <phoneticPr fontId="4"/>
  </si>
  <si>
    <t>【取込み用計算式】</t>
    <rPh sb="1" eb="3">
      <t>トリコ</t>
    </rPh>
    <rPh sb="4" eb="5">
      <t>ヨウ</t>
    </rPh>
    <rPh sb="5" eb="8">
      <t>ケイサンシキ</t>
    </rPh>
    <phoneticPr fontId="4"/>
  </si>
  <si>
    <t>UPDATE</t>
    <phoneticPr fontId="4"/>
  </si>
  <si>
    <t>市区町村</t>
    <rPh sb="0" eb="4">
      <t>シクチョウソン</t>
    </rPh>
    <phoneticPr fontId="4"/>
  </si>
  <si>
    <t>（株）</t>
    <rPh sb="1" eb="2">
      <t>カブ</t>
    </rPh>
    <phoneticPr fontId="4"/>
  </si>
  <si>
    <t>（有）</t>
    <rPh sb="1" eb="2">
      <t>ユウ</t>
    </rPh>
    <phoneticPr fontId="4"/>
  </si>
  <si>
    <t>（資）</t>
    <rPh sb="1" eb="2">
      <t>シ</t>
    </rPh>
    <phoneticPr fontId="4"/>
  </si>
  <si>
    <t>（名）</t>
    <rPh sb="1" eb="2">
      <t>メイ</t>
    </rPh>
    <phoneticPr fontId="4"/>
  </si>
  <si>
    <t>t-sokuryo@sample.co.jp</t>
    <phoneticPr fontId="4"/>
  </si>
  <si>
    <t>i-sokuryo@sample.co.jp</t>
    <phoneticPr fontId="4"/>
  </si>
  <si>
    <t>※太枠箇所を記入してください。</t>
    <rPh sb="1" eb="3">
      <t>フトワク</t>
    </rPh>
    <rPh sb="3" eb="5">
      <t>カショ</t>
    </rPh>
    <rPh sb="6" eb="8">
      <t>キニュウ</t>
    </rPh>
    <phoneticPr fontId="4"/>
  </si>
  <si>
    <t>県外</t>
    <phoneticPr fontId="4"/>
  </si>
  <si>
    <t>Val</t>
  </si>
  <si>
    <t>カスタマイズ項目</t>
  </si>
  <si>
    <t>KeyWord1</t>
  </si>
  <si>
    <t>JUDGE</t>
    <phoneticPr fontId="4"/>
  </si>
  <si>
    <t>IsImport</t>
    <phoneticPr fontId="4"/>
  </si>
  <si>
    <t>取込対象</t>
    <rPh sb="0" eb="4">
      <t>トリコミタイショウ</t>
    </rPh>
    <phoneticPr fontId="4"/>
  </si>
  <si>
    <t>サンプルソクリョウ</t>
    <phoneticPr fontId="4"/>
  </si>
  <si>
    <t>更新</t>
    <rPh sb="0" eb="2">
      <t>コウシン</t>
    </rPh>
    <phoneticPr fontId="4"/>
  </si>
  <si>
    <t>記入日</t>
    <rPh sb="0" eb="3">
      <t>キニュウビ</t>
    </rPh>
    <phoneticPr fontId="4"/>
  </si>
  <si>
    <t>申請者(本社)</t>
    <rPh sb="0" eb="2">
      <t>シンセイ</t>
    </rPh>
    <rPh sb="2" eb="3">
      <t>シャ</t>
    </rPh>
    <rPh sb="4" eb="6">
      <t>ホンシャ</t>
    </rPh>
    <phoneticPr fontId="4"/>
  </si>
  <si>
    <t>町名番地</t>
    <rPh sb="0" eb="4">
      <t>チョウメイバンチ</t>
    </rPh>
    <phoneticPr fontId="4"/>
  </si>
  <si>
    <t>自己資本金</t>
    <rPh sb="0" eb="2">
      <t>ジコ</t>
    </rPh>
    <rPh sb="2" eb="5">
      <t>シホンキン</t>
    </rPh>
    <phoneticPr fontId="4"/>
  </si>
  <si>
    <t>設立登記年月日</t>
    <rPh sb="0" eb="2">
      <t>セツリツ</t>
    </rPh>
    <rPh sb="2" eb="4">
      <t>トウキ</t>
    </rPh>
    <rPh sb="4" eb="6">
      <t>ネンゲツ</t>
    </rPh>
    <rPh sb="6" eb="7">
      <t>ヒ</t>
    </rPh>
    <phoneticPr fontId="4"/>
  </si>
  <si>
    <t>営業年数</t>
    <rPh sb="0" eb="2">
      <t>エイギョウ</t>
    </rPh>
    <rPh sb="2" eb="4">
      <t>ネンスウ</t>
    </rPh>
    <phoneticPr fontId="4"/>
  </si>
  <si>
    <t>年</t>
    <rPh sb="0" eb="1">
      <t>ネン</t>
    </rPh>
    <phoneticPr fontId="4"/>
  </si>
  <si>
    <t>登録年月日</t>
    <rPh sb="0" eb="2">
      <t>トウロク</t>
    </rPh>
    <rPh sb="2" eb="4">
      <t>ネンゲツ</t>
    </rPh>
    <rPh sb="4" eb="5">
      <t>ヒ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</si>
  <si>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</si>
  <si>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</si>
  <si>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完成測量高</t>
    <rPh sb="0" eb="2">
      <t>カンセイ</t>
    </rPh>
    <rPh sb="2" eb="4">
      <t>ソクリョウ</t>
    </rPh>
    <phoneticPr fontId="4"/>
  </si>
  <si>
    <t>業者カード (測量・建設コンサルタント)</t>
    <rPh sb="7" eb="9">
      <t>ソクリョウ</t>
    </rPh>
    <rPh sb="10" eb="12">
      <t>ケンセツ</t>
    </rPh>
    <phoneticPr fontId="4"/>
  </si>
  <si>
    <t>代表者印または受任者印</t>
    <rPh sb="0" eb="3">
      <t>ダイヒョウシャ</t>
    </rPh>
    <rPh sb="3" eb="4">
      <t>イン</t>
    </rPh>
    <rPh sb="7" eb="9">
      <t>ジュニン</t>
    </rPh>
    <rPh sb="9" eb="10">
      <t>シャ</t>
    </rPh>
    <rPh sb="10" eb="11">
      <t>イン</t>
    </rPh>
    <phoneticPr fontId="4"/>
  </si>
  <si>
    <t>000</t>
    <phoneticPr fontId="4"/>
  </si>
  <si>
    <t>○○県</t>
    <rPh sb="2" eb="3">
      <t>ケン</t>
    </rPh>
    <phoneticPr fontId="4"/>
  </si>
  <si>
    <t>○△県</t>
    <rPh sb="2" eb="3">
      <t>ケン</t>
    </rPh>
    <phoneticPr fontId="4"/>
  </si>
  <si>
    <t>業者カード (測量・建設コンサルタント)</t>
    <phoneticPr fontId="4"/>
  </si>
  <si>
    <t>インボイス登録番号</t>
    <rPh sb="5" eb="9">
      <t>トウロクバンゴウ</t>
    </rPh>
    <phoneticPr fontId="4"/>
  </si>
  <si>
    <t>インボイス
登録番号</t>
    <rPh sb="6" eb="10">
      <t>トウロクバンゴウ</t>
    </rPh>
    <phoneticPr fontId="4"/>
  </si>
  <si>
    <t>T</t>
    <phoneticPr fontId="4"/>
  </si>
  <si>
    <t>0123456789002</t>
    <phoneticPr fontId="4"/>
  </si>
  <si>
    <t>FlgIsInvoiceNo</t>
    <phoneticPr fontId="4"/>
  </si>
  <si>
    <t>999999</t>
    <phoneticPr fontId="4"/>
  </si>
  <si>
    <t>EditDate</t>
    <phoneticPr fontId="4"/>
  </si>
  <si>
    <t>監理技術者</t>
    <rPh sb="0" eb="2">
      <t>カンリ</t>
    </rPh>
    <rPh sb="2" eb="5">
      <t>ギジュツシャ</t>
    </rPh>
    <phoneticPr fontId="4"/>
  </si>
  <si>
    <t>専任
技術者</t>
    <rPh sb="0" eb="2">
      <t>センニン</t>
    </rPh>
    <rPh sb="3" eb="6">
      <t>ギジュツシャ</t>
    </rPh>
    <phoneticPr fontId="4"/>
  </si>
  <si>
    <t>資格者証
交付番号</t>
    <phoneticPr fontId="4"/>
  </si>
  <si>
    <t>交付日</t>
    <rPh sb="0" eb="2">
      <t>コウフ</t>
    </rPh>
    <rPh sb="2" eb="3">
      <t>ヒ</t>
    </rPh>
    <phoneticPr fontId="4"/>
  </si>
  <si>
    <t>有効期限</t>
    <rPh sb="0" eb="2">
      <t>ユウコウ</t>
    </rPh>
    <rPh sb="2" eb="4">
      <t>キゲン</t>
    </rPh>
    <phoneticPr fontId="4"/>
  </si>
  <si>
    <t>技術職員有資格区分コード表</t>
    <rPh sb="0" eb="4">
      <t>ギジュツショクイン</t>
    </rPh>
    <rPh sb="4" eb="7">
      <t>ユウシカク</t>
    </rPh>
    <rPh sb="7" eb="9">
      <t>クブン</t>
    </rPh>
    <rPh sb="12" eb="13">
      <t>ヒョウ</t>
    </rPh>
    <phoneticPr fontId="4"/>
  </si>
  <si>
    <t>分類</t>
    <rPh sb="0" eb="2">
      <t>ブンルイ</t>
    </rPh>
    <phoneticPr fontId="4"/>
  </si>
  <si>
    <t>*</t>
  </si>
  <si>
    <t>901</t>
  </si>
  <si>
    <t>監理技術者(土木工事業)</t>
  </si>
  <si>
    <t>902</t>
  </si>
  <si>
    <t>監理技術者(建築工事業)</t>
  </si>
  <si>
    <t>908</t>
  </si>
  <si>
    <t>監理技術者(電気工事業)</t>
  </si>
  <si>
    <t>909</t>
  </si>
  <si>
    <t>監理技術者(管工事業)</t>
  </si>
  <si>
    <t>911</t>
  </si>
  <si>
    <t>監理技術者(鋼構造物工事業)</t>
  </si>
  <si>
    <t>913</t>
  </si>
  <si>
    <t>監理技術者(舗装工事業)</t>
  </si>
  <si>
    <t>923</t>
  </si>
  <si>
    <t>監理技術者(造園工事業)</t>
  </si>
  <si>
    <t>999</t>
  </si>
  <si>
    <t>監理技術者(その他)</t>
  </si>
  <si>
    <t>建設業法</t>
  </si>
  <si>
    <t>技術士法</t>
  </si>
  <si>
    <t>140</t>
  </si>
  <si>
    <t>技術士-応用理学</t>
  </si>
  <si>
    <t>141</t>
  </si>
  <si>
    <t>技術士-建設</t>
  </si>
  <si>
    <t>142</t>
  </si>
  <si>
    <t>技術士-建設(鋼構造及びｺﾝｸﾘｰﾄ)</t>
  </si>
  <si>
    <t>143</t>
  </si>
  <si>
    <t>技術士-農業(農業土木)</t>
  </si>
  <si>
    <t>144</t>
  </si>
  <si>
    <t>技術士-電気･電子</t>
  </si>
  <si>
    <t>145</t>
  </si>
  <si>
    <t>技術士-機械</t>
  </si>
  <si>
    <t>146</t>
  </si>
  <si>
    <t>技術士-機械(流体工学)･(熱工学)</t>
  </si>
  <si>
    <t>147</t>
  </si>
  <si>
    <t>技術士-上下水道</t>
  </si>
  <si>
    <t>148</t>
  </si>
  <si>
    <t>技術士-上下水道(上水道及び工業用水道)</t>
  </si>
  <si>
    <t>149</t>
  </si>
  <si>
    <t>技術士-水産</t>
  </si>
  <si>
    <t>150</t>
  </si>
  <si>
    <t>技術士-森林(林業)</t>
  </si>
  <si>
    <t>151</t>
  </si>
  <si>
    <t>技術士-森林(森林土木)</t>
  </si>
  <si>
    <t>152</t>
  </si>
  <si>
    <t>技術士-衛生工学</t>
  </si>
  <si>
    <t>153</t>
  </si>
  <si>
    <t>技術士-衛生工学(水質管理)</t>
  </si>
  <si>
    <t>154</t>
  </si>
  <si>
    <t>技術士-衛生工学(廃棄物管理)</t>
  </si>
  <si>
    <t>155</t>
  </si>
  <si>
    <t>第一種電気工事士</t>
  </si>
  <si>
    <t>158</t>
  </si>
  <si>
    <t>技術士-総合技術部門</t>
  </si>
  <si>
    <t>159</t>
  </si>
  <si>
    <t>技術士-情報工学</t>
  </si>
  <si>
    <t>166</t>
  </si>
  <si>
    <t>職能法-ｳｪﾙﾎﾟｲﾝﾄ施工(1級)</t>
  </si>
  <si>
    <t>167</t>
  </si>
  <si>
    <t>路面標示施工</t>
  </si>
  <si>
    <t>168</t>
  </si>
  <si>
    <t>甲種消防設備士</t>
  </si>
  <si>
    <t>169</t>
  </si>
  <si>
    <t>乙種消防設備士</t>
  </si>
  <si>
    <t>171</t>
  </si>
  <si>
    <t>職能法-建築大工(1級)</t>
  </si>
  <si>
    <t>172</t>
  </si>
  <si>
    <t>職能法-左官(1級)</t>
  </si>
  <si>
    <t>173</t>
  </si>
  <si>
    <t>職能法-とび･とび工･型枠施工･ｺﾝｸﾘｰﾄ圧送施工(1級)</t>
  </si>
  <si>
    <t>174</t>
  </si>
  <si>
    <t>職能法-冷凍空気調和機器施工･空気調和設備配管(1級)</t>
  </si>
  <si>
    <t>175</t>
  </si>
  <si>
    <t>職能法-給排水衛生設備配管(1級)</t>
  </si>
  <si>
    <t>176</t>
  </si>
  <si>
    <t>職能法-配管･配管工(1級)</t>
  </si>
  <si>
    <t>177</t>
  </si>
  <si>
    <t>職能法-ﾀｲﾙ張り･ﾀｲﾙ張り工(1級)</t>
  </si>
  <si>
    <t>178</t>
  </si>
  <si>
    <t>職能法-築炉･築炉工(1級)･れんが積み</t>
  </si>
  <si>
    <t>179</t>
  </si>
  <si>
    <t>職能法-ﾌﾞﾛｯｸ建築･ﾌﾞﾛｯｸ建築工(1級)･ｺﾝｸﾘｰﾄ積</t>
  </si>
  <si>
    <t>180</t>
  </si>
  <si>
    <t>職能法-石工･石材施工･石積み(1級)</t>
  </si>
  <si>
    <t>181</t>
  </si>
  <si>
    <t>職能法-鉄工･製罐(1級)</t>
  </si>
  <si>
    <t>182</t>
  </si>
  <si>
    <t>職能法-鉄筋組立て･鉄筋施工(1級)</t>
  </si>
  <si>
    <t>183</t>
  </si>
  <si>
    <t>職能法-工場板金(1級)</t>
  </si>
  <si>
    <t>184</t>
  </si>
  <si>
    <t>職能法-板金(工)｢建築板金作業｣･建築板金(1級)</t>
  </si>
  <si>
    <t>185</t>
  </si>
  <si>
    <t>職能法-板金･板金工･打出し板金(1級)</t>
  </si>
  <si>
    <t>186</t>
  </si>
  <si>
    <t>職能法-かわらぶき･ｽﾄﾚｰﾄ施工(1級)</t>
  </si>
  <si>
    <t>187</t>
  </si>
  <si>
    <t>職能法-ｶﾞﾗｽ施工(1級)</t>
  </si>
  <si>
    <t>188</t>
  </si>
  <si>
    <t>職能法-塗装･木工塗装･木工塗装工(1級)</t>
  </si>
  <si>
    <t>189</t>
  </si>
  <si>
    <t>職能法-建築塗装･建築塗装工(1級)</t>
  </si>
  <si>
    <t>190</t>
  </si>
  <si>
    <t>職能法-金属塗装･金属塗装工(1級)</t>
  </si>
  <si>
    <t>191</t>
  </si>
  <si>
    <t>職能法-噴霧塗装(1級)</t>
  </si>
  <si>
    <t>192</t>
  </si>
  <si>
    <t>職能法-畳製作･畳工(1級)</t>
  </si>
  <si>
    <t>193</t>
  </si>
  <si>
    <t>職能法-内装仕上げ･ｶｰﾃﾝ･天井仕上げ施工 他(1級)</t>
  </si>
  <si>
    <t>194</t>
  </si>
  <si>
    <t>職能法-熱絶縁施工(1級)</t>
  </si>
  <si>
    <t>195</t>
  </si>
  <si>
    <t>職能法-工･ｻｯｼ施工(1級)</t>
  </si>
  <si>
    <t>196</t>
  </si>
  <si>
    <t>職能法-造園(1級)</t>
  </si>
  <si>
    <t>197</t>
  </si>
  <si>
    <t>職能法-防水施工(1級)</t>
  </si>
  <si>
    <t>198</t>
  </si>
  <si>
    <t>職能法-さく井(1級)</t>
  </si>
  <si>
    <t>生年月日</t>
    <rPh sb="0" eb="4">
      <t>セイネンガッピ</t>
    </rPh>
    <phoneticPr fontId="4"/>
  </si>
  <si>
    <t>資格１</t>
    <rPh sb="0" eb="2">
      <t>シカク</t>
    </rPh>
    <phoneticPr fontId="4"/>
  </si>
  <si>
    <t>資格２</t>
    <rPh sb="0" eb="2">
      <t>シカク</t>
    </rPh>
    <phoneticPr fontId="4"/>
  </si>
  <si>
    <t>資格３</t>
    <rPh sb="0" eb="2">
      <t>シカク</t>
    </rPh>
    <phoneticPr fontId="4"/>
  </si>
  <si>
    <t>資格４</t>
    <rPh sb="0" eb="2">
      <t>シカク</t>
    </rPh>
    <phoneticPr fontId="4"/>
  </si>
  <si>
    <t>資格交付番号</t>
    <rPh sb="0" eb="2">
      <t>シカク</t>
    </rPh>
    <rPh sb="2" eb="6">
      <t>コウフバンゴウ</t>
    </rPh>
    <phoneticPr fontId="4"/>
  </si>
  <si>
    <t>監理技術者証番号</t>
    <rPh sb="0" eb="2">
      <t>カンリ</t>
    </rPh>
    <rPh sb="2" eb="4">
      <t>ギジュツ</t>
    </rPh>
    <rPh sb="4" eb="5">
      <t>シャ</t>
    </rPh>
    <rPh sb="5" eb="6">
      <t>ショウ</t>
    </rPh>
    <rPh sb="6" eb="8">
      <t>バンゴウ</t>
    </rPh>
    <phoneticPr fontId="10"/>
  </si>
  <si>
    <t>監理技術者交付日</t>
    <rPh sb="0" eb="2">
      <t>カンリ</t>
    </rPh>
    <rPh sb="2" eb="4">
      <t>ギジュツ</t>
    </rPh>
    <rPh sb="4" eb="5">
      <t>シャ</t>
    </rPh>
    <rPh sb="5" eb="7">
      <t>コウフ</t>
    </rPh>
    <rPh sb="7" eb="8">
      <t>ビ</t>
    </rPh>
    <phoneticPr fontId="10"/>
  </si>
  <si>
    <t>監理技術者有効期限</t>
    <rPh sb="0" eb="2">
      <t>カンリ</t>
    </rPh>
    <rPh sb="2" eb="4">
      <t>ギジュツ</t>
    </rPh>
    <rPh sb="4" eb="5">
      <t>シャ</t>
    </rPh>
    <rPh sb="5" eb="7">
      <t>ユウコウ</t>
    </rPh>
    <rPh sb="7" eb="9">
      <t>キゲン</t>
    </rPh>
    <phoneticPr fontId="10"/>
  </si>
  <si>
    <t>専任技術者</t>
    <phoneticPr fontId="4"/>
  </si>
  <si>
    <t>有資格区分</t>
    <rPh sb="0" eb="3">
      <t>ユウシカク</t>
    </rPh>
    <rPh sb="3" eb="5">
      <t>クブン</t>
    </rPh>
    <phoneticPr fontId="4"/>
  </si>
  <si>
    <t>対象行</t>
    <rPh sb="0" eb="3">
      <t>タイショウギョウ</t>
    </rPh>
    <phoneticPr fontId="4"/>
  </si>
  <si>
    <t>GJS_NAME</t>
    <phoneticPr fontId="4"/>
  </si>
  <si>
    <t>GJS_KANA</t>
    <phoneticPr fontId="4"/>
  </si>
  <si>
    <t>GJS_SEINENGAPPI</t>
    <phoneticPr fontId="4"/>
  </si>
  <si>
    <t>GJS_YUSIKAKU01</t>
    <phoneticPr fontId="4"/>
  </si>
  <si>
    <t>#YUSIKAKU_NO01</t>
    <phoneticPr fontId="4"/>
  </si>
  <si>
    <t>#YUSIKAKU_NO02</t>
    <phoneticPr fontId="4"/>
  </si>
  <si>
    <t>#YUSIKAKU_NO03</t>
    <phoneticPr fontId="4"/>
  </si>
  <si>
    <t>#YUSIKAKU_NO04</t>
    <phoneticPr fontId="4"/>
  </si>
  <si>
    <t>GJS_KNRGJS_CD</t>
  </si>
  <si>
    <t>GJS_KNRGJS_KOUFU_DATE</t>
  </si>
  <si>
    <t>GJS_KNRGJS_YUKOU_DATE</t>
  </si>
  <si>
    <t>1人目</t>
    <rPh sb="1" eb="3">
      <t>ニンメ</t>
    </rPh>
    <phoneticPr fontId="4"/>
  </si>
  <si>
    <t>2人目</t>
    <rPh sb="1" eb="3">
      <t>ニンメ</t>
    </rPh>
    <phoneticPr fontId="4"/>
  </si>
  <si>
    <t>3人目</t>
    <rPh sb="1" eb="3">
      <t>ニンメ</t>
    </rPh>
    <phoneticPr fontId="4"/>
  </si>
  <si>
    <t>4人目</t>
    <rPh sb="1" eb="3">
      <t>ニンメ</t>
    </rPh>
    <phoneticPr fontId="4"/>
  </si>
  <si>
    <t>5人目</t>
    <rPh sb="1" eb="3">
      <t>ニンメ</t>
    </rPh>
    <phoneticPr fontId="4"/>
  </si>
  <si>
    <t>6人目</t>
    <rPh sb="1" eb="3">
      <t>ニンメ</t>
    </rPh>
    <phoneticPr fontId="4"/>
  </si>
  <si>
    <t>7人目</t>
    <rPh sb="1" eb="3">
      <t>ニンメ</t>
    </rPh>
    <phoneticPr fontId="4"/>
  </si>
  <si>
    <t>8人目</t>
    <rPh sb="1" eb="3">
      <t>ニンメ</t>
    </rPh>
    <phoneticPr fontId="4"/>
  </si>
  <si>
    <t>9人目</t>
    <rPh sb="1" eb="3">
      <t>ニンメ</t>
    </rPh>
    <phoneticPr fontId="4"/>
  </si>
  <si>
    <t>10人目</t>
    <rPh sb="2" eb="4">
      <t>ニンメ</t>
    </rPh>
    <phoneticPr fontId="4"/>
  </si>
  <si>
    <t>11人目</t>
    <rPh sb="2" eb="4">
      <t>ニンメ</t>
    </rPh>
    <phoneticPr fontId="4"/>
  </si>
  <si>
    <t>12人目</t>
    <rPh sb="2" eb="4">
      <t>ニンメ</t>
    </rPh>
    <phoneticPr fontId="4"/>
  </si>
  <si>
    <t>13人目</t>
    <rPh sb="2" eb="4">
      <t>ニンメ</t>
    </rPh>
    <phoneticPr fontId="4"/>
  </si>
  <si>
    <t>14人目</t>
    <rPh sb="2" eb="4">
      <t>ニンメ</t>
    </rPh>
    <phoneticPr fontId="4"/>
  </si>
  <si>
    <t>15人目</t>
    <rPh sb="2" eb="4">
      <t>ニンメ</t>
    </rPh>
    <phoneticPr fontId="4"/>
  </si>
  <si>
    <t>16人目</t>
    <rPh sb="2" eb="4">
      <t>ニンメ</t>
    </rPh>
    <phoneticPr fontId="4"/>
  </si>
  <si>
    <t>17人目</t>
    <rPh sb="2" eb="4">
      <t>ニンメ</t>
    </rPh>
    <phoneticPr fontId="4"/>
  </si>
  <si>
    <t>18人目</t>
    <rPh sb="2" eb="4">
      <t>ニンメ</t>
    </rPh>
    <phoneticPr fontId="4"/>
  </si>
  <si>
    <t>19人目</t>
    <rPh sb="2" eb="4">
      <t>ニンメ</t>
    </rPh>
    <phoneticPr fontId="4"/>
  </si>
  <si>
    <t>20人目</t>
    <rPh sb="2" eb="4">
      <t>ニンメ</t>
    </rPh>
    <phoneticPr fontId="4"/>
  </si>
  <si>
    <t>21人目</t>
    <rPh sb="2" eb="4">
      <t>ニンメ</t>
    </rPh>
    <phoneticPr fontId="4"/>
  </si>
  <si>
    <t>22人目</t>
    <rPh sb="2" eb="4">
      <t>ニンメ</t>
    </rPh>
    <phoneticPr fontId="4"/>
  </si>
  <si>
    <t>23人目</t>
    <rPh sb="2" eb="4">
      <t>ニンメ</t>
    </rPh>
    <phoneticPr fontId="4"/>
  </si>
  <si>
    <t>24人目</t>
    <rPh sb="2" eb="4">
      <t>ニンメ</t>
    </rPh>
    <phoneticPr fontId="4"/>
  </si>
  <si>
    <t>25人目</t>
    <rPh sb="2" eb="4">
      <t>ニンメ</t>
    </rPh>
    <phoneticPr fontId="4"/>
  </si>
  <si>
    <t>26人目</t>
    <rPh sb="2" eb="4">
      <t>ニンメ</t>
    </rPh>
    <phoneticPr fontId="4"/>
  </si>
  <si>
    <t>27人目</t>
    <rPh sb="2" eb="4">
      <t>ニンメ</t>
    </rPh>
    <phoneticPr fontId="4"/>
  </si>
  <si>
    <t>28人目</t>
    <rPh sb="2" eb="4">
      <t>ニンメ</t>
    </rPh>
    <phoneticPr fontId="4"/>
  </si>
  <si>
    <t>29人目</t>
    <rPh sb="2" eb="4">
      <t>ニンメ</t>
    </rPh>
    <phoneticPr fontId="4"/>
  </si>
  <si>
    <t>30人目</t>
    <rPh sb="2" eb="4">
      <t>ニンメ</t>
    </rPh>
    <phoneticPr fontId="4"/>
  </si>
  <si>
    <t>常勤技術者名簿（測量・建設コンサルタント）</t>
    <phoneticPr fontId="4"/>
  </si>
  <si>
    <t>監理技術者区分</t>
    <rPh sb="0" eb="5">
      <t>カンリギジュツシャ</t>
    </rPh>
    <rPh sb="5" eb="7">
      <t>クブン</t>
    </rPh>
    <phoneticPr fontId="4"/>
  </si>
  <si>
    <t>GJS_KANRI_KUBUN</t>
    <phoneticPr fontId="4"/>
  </si>
  <si>
    <t>備考</t>
    <rPh sb="0" eb="2">
      <t>ビコウ</t>
    </rPh>
    <phoneticPr fontId="4"/>
  </si>
  <si>
    <t>31人目</t>
    <rPh sb="2" eb="4">
      <t>ニンメ</t>
    </rPh>
    <phoneticPr fontId="4"/>
  </si>
  <si>
    <t>32人目</t>
    <rPh sb="2" eb="4">
      <t>ニンメ</t>
    </rPh>
    <phoneticPr fontId="4"/>
  </si>
  <si>
    <t>33人目</t>
    <rPh sb="2" eb="4">
      <t>ニンメ</t>
    </rPh>
    <phoneticPr fontId="4"/>
  </si>
  <si>
    <t>34人目</t>
    <rPh sb="2" eb="4">
      <t>ニンメ</t>
    </rPh>
    <phoneticPr fontId="4"/>
  </si>
  <si>
    <t>35人目</t>
    <rPh sb="2" eb="4">
      <t>ニンメ</t>
    </rPh>
    <phoneticPr fontId="4"/>
  </si>
  <si>
    <t>36人目</t>
    <rPh sb="2" eb="4">
      <t>ニンメ</t>
    </rPh>
    <phoneticPr fontId="4"/>
  </si>
  <si>
    <t>37人目</t>
    <rPh sb="2" eb="4">
      <t>ニンメ</t>
    </rPh>
    <phoneticPr fontId="4"/>
  </si>
  <si>
    <t>38人目</t>
    <rPh sb="2" eb="4">
      <t>ニンメ</t>
    </rPh>
    <phoneticPr fontId="4"/>
  </si>
  <si>
    <t>39人目</t>
    <rPh sb="2" eb="4">
      <t>ニンメ</t>
    </rPh>
    <phoneticPr fontId="4"/>
  </si>
  <si>
    <t>40人目</t>
    <rPh sb="2" eb="4">
      <t>ニンメ</t>
    </rPh>
    <phoneticPr fontId="4"/>
  </si>
  <si>
    <t>41人目</t>
    <rPh sb="2" eb="4">
      <t>ニンメ</t>
    </rPh>
    <phoneticPr fontId="4"/>
  </si>
  <si>
    <t>42人目</t>
    <rPh sb="2" eb="4">
      <t>ニンメ</t>
    </rPh>
    <phoneticPr fontId="4"/>
  </si>
  <si>
    <t>43人目</t>
    <rPh sb="2" eb="4">
      <t>ニンメ</t>
    </rPh>
    <phoneticPr fontId="4"/>
  </si>
  <si>
    <t>44人目</t>
    <rPh sb="2" eb="4">
      <t>ニンメ</t>
    </rPh>
    <phoneticPr fontId="4"/>
  </si>
  <si>
    <t>45人目</t>
    <rPh sb="2" eb="4">
      <t>ニンメ</t>
    </rPh>
    <phoneticPr fontId="4"/>
  </si>
  <si>
    <t>46人目</t>
    <rPh sb="2" eb="4">
      <t>ニンメ</t>
    </rPh>
    <phoneticPr fontId="4"/>
  </si>
  <si>
    <t>47人目</t>
    <rPh sb="2" eb="4">
      <t>ニンメ</t>
    </rPh>
    <phoneticPr fontId="4"/>
  </si>
  <si>
    <t>48人目</t>
    <rPh sb="2" eb="4">
      <t>ニンメ</t>
    </rPh>
    <phoneticPr fontId="4"/>
  </si>
  <si>
    <t>49人目</t>
    <rPh sb="2" eb="4">
      <t>ニンメ</t>
    </rPh>
    <phoneticPr fontId="4"/>
  </si>
  <si>
    <t>50人目</t>
    <rPh sb="2" eb="4">
      <t>ニンメ</t>
    </rPh>
    <phoneticPr fontId="4"/>
  </si>
  <si>
    <t>51人目</t>
    <rPh sb="2" eb="4">
      <t>ニンメ</t>
    </rPh>
    <phoneticPr fontId="4"/>
  </si>
  <si>
    <t>52人目</t>
    <rPh sb="2" eb="4">
      <t>ニンメ</t>
    </rPh>
    <phoneticPr fontId="4"/>
  </si>
  <si>
    <t>53人目</t>
    <rPh sb="2" eb="4">
      <t>ニンメ</t>
    </rPh>
    <phoneticPr fontId="4"/>
  </si>
  <si>
    <t>54人目</t>
    <rPh sb="2" eb="4">
      <t>ニンメ</t>
    </rPh>
    <phoneticPr fontId="4"/>
  </si>
  <si>
    <t>55人目</t>
    <rPh sb="2" eb="4">
      <t>ニンメ</t>
    </rPh>
    <phoneticPr fontId="4"/>
  </si>
  <si>
    <t>56人目</t>
    <rPh sb="2" eb="4">
      <t>ニンメ</t>
    </rPh>
    <phoneticPr fontId="4"/>
  </si>
  <si>
    <t>57人目</t>
    <rPh sb="2" eb="4">
      <t>ニンメ</t>
    </rPh>
    <phoneticPr fontId="4"/>
  </si>
  <si>
    <t>58人目</t>
    <rPh sb="2" eb="4">
      <t>ニンメ</t>
    </rPh>
    <phoneticPr fontId="4"/>
  </si>
  <si>
    <t>59人目</t>
    <rPh sb="2" eb="4">
      <t>ニンメ</t>
    </rPh>
    <phoneticPr fontId="4"/>
  </si>
  <si>
    <t>60人目</t>
    <rPh sb="2" eb="4">
      <t>ニンメ</t>
    </rPh>
    <phoneticPr fontId="4"/>
  </si>
  <si>
    <t>61人目</t>
    <rPh sb="2" eb="4">
      <t>ニンメ</t>
    </rPh>
    <phoneticPr fontId="4"/>
  </si>
  <si>
    <t>62人目</t>
    <rPh sb="2" eb="4">
      <t>ニンメ</t>
    </rPh>
    <phoneticPr fontId="4"/>
  </si>
  <si>
    <t>63人目</t>
    <rPh sb="2" eb="4">
      <t>ニンメ</t>
    </rPh>
    <phoneticPr fontId="4"/>
  </si>
  <si>
    <t>64人目</t>
    <rPh sb="2" eb="4">
      <t>ニンメ</t>
    </rPh>
    <phoneticPr fontId="4"/>
  </si>
  <si>
    <t>65人目</t>
    <rPh sb="2" eb="4">
      <t>ニンメ</t>
    </rPh>
    <phoneticPr fontId="4"/>
  </si>
  <si>
    <t>66人目</t>
    <rPh sb="2" eb="4">
      <t>ニンメ</t>
    </rPh>
    <phoneticPr fontId="4"/>
  </si>
  <si>
    <t>67人目</t>
    <rPh sb="2" eb="4">
      <t>ニンメ</t>
    </rPh>
    <phoneticPr fontId="4"/>
  </si>
  <si>
    <t>68人目</t>
    <rPh sb="2" eb="4">
      <t>ニンメ</t>
    </rPh>
    <phoneticPr fontId="4"/>
  </si>
  <si>
    <t>69人目</t>
    <rPh sb="2" eb="4">
      <t>ニンメ</t>
    </rPh>
    <phoneticPr fontId="4"/>
  </si>
  <si>
    <t>70人目</t>
    <rPh sb="2" eb="4">
      <t>ニンメ</t>
    </rPh>
    <phoneticPr fontId="4"/>
  </si>
  <si>
    <t>71人目</t>
    <rPh sb="2" eb="4">
      <t>ニンメ</t>
    </rPh>
    <phoneticPr fontId="4"/>
  </si>
  <si>
    <t>72人目</t>
    <rPh sb="2" eb="4">
      <t>ニンメ</t>
    </rPh>
    <phoneticPr fontId="4"/>
  </si>
  <si>
    <t>73人目</t>
    <rPh sb="2" eb="4">
      <t>ニンメ</t>
    </rPh>
    <phoneticPr fontId="4"/>
  </si>
  <si>
    <t>74人目</t>
    <rPh sb="2" eb="4">
      <t>ニンメ</t>
    </rPh>
    <phoneticPr fontId="4"/>
  </si>
  <si>
    <t>75人目</t>
    <rPh sb="2" eb="4">
      <t>ニンメ</t>
    </rPh>
    <phoneticPr fontId="4"/>
  </si>
  <si>
    <t>76人目</t>
    <rPh sb="2" eb="4">
      <t>ニンメ</t>
    </rPh>
    <phoneticPr fontId="4"/>
  </si>
  <si>
    <t>77人目</t>
    <rPh sb="2" eb="4">
      <t>ニンメ</t>
    </rPh>
    <phoneticPr fontId="4"/>
  </si>
  <si>
    <t>78人目</t>
    <rPh sb="2" eb="4">
      <t>ニンメ</t>
    </rPh>
    <phoneticPr fontId="4"/>
  </si>
  <si>
    <t>79人目</t>
    <rPh sb="2" eb="4">
      <t>ニンメ</t>
    </rPh>
    <phoneticPr fontId="4"/>
  </si>
  <si>
    <t>80人目</t>
    <rPh sb="2" eb="4">
      <t>ニンメ</t>
    </rPh>
    <phoneticPr fontId="4"/>
  </si>
  <si>
    <t>81人目</t>
    <rPh sb="2" eb="4">
      <t>ニンメ</t>
    </rPh>
    <phoneticPr fontId="4"/>
  </si>
  <si>
    <t>82人目</t>
    <rPh sb="2" eb="4">
      <t>ニンメ</t>
    </rPh>
    <phoneticPr fontId="4"/>
  </si>
  <si>
    <t>83人目</t>
    <rPh sb="2" eb="4">
      <t>ニンメ</t>
    </rPh>
    <phoneticPr fontId="4"/>
  </si>
  <si>
    <t>84人目</t>
    <rPh sb="2" eb="4">
      <t>ニンメ</t>
    </rPh>
    <phoneticPr fontId="4"/>
  </si>
  <si>
    <t>85人目</t>
    <rPh sb="2" eb="4">
      <t>ニンメ</t>
    </rPh>
    <phoneticPr fontId="4"/>
  </si>
  <si>
    <t>86人目</t>
    <rPh sb="2" eb="4">
      <t>ニンメ</t>
    </rPh>
    <phoneticPr fontId="4"/>
  </si>
  <si>
    <t>87人目</t>
    <rPh sb="2" eb="4">
      <t>ニンメ</t>
    </rPh>
    <phoneticPr fontId="4"/>
  </si>
  <si>
    <t>88人目</t>
    <rPh sb="2" eb="4">
      <t>ニンメ</t>
    </rPh>
    <phoneticPr fontId="4"/>
  </si>
  <si>
    <t>89人目</t>
    <rPh sb="2" eb="4">
      <t>ニンメ</t>
    </rPh>
    <phoneticPr fontId="4"/>
  </si>
  <si>
    <t>90人目</t>
    <rPh sb="2" eb="4">
      <t>ニンメ</t>
    </rPh>
    <phoneticPr fontId="4"/>
  </si>
  <si>
    <t>91人目</t>
    <rPh sb="2" eb="4">
      <t>ニンメ</t>
    </rPh>
    <phoneticPr fontId="4"/>
  </si>
  <si>
    <t>92人目</t>
    <rPh sb="2" eb="4">
      <t>ニンメ</t>
    </rPh>
    <phoneticPr fontId="4"/>
  </si>
  <si>
    <t>93人目</t>
    <rPh sb="2" eb="4">
      <t>ニンメ</t>
    </rPh>
    <phoneticPr fontId="4"/>
  </si>
  <si>
    <t>94人目</t>
    <rPh sb="2" eb="4">
      <t>ニンメ</t>
    </rPh>
    <phoneticPr fontId="4"/>
  </si>
  <si>
    <t>95人目</t>
    <rPh sb="2" eb="4">
      <t>ニンメ</t>
    </rPh>
    <phoneticPr fontId="4"/>
  </si>
  <si>
    <t>96人目</t>
    <rPh sb="2" eb="4">
      <t>ニンメ</t>
    </rPh>
    <phoneticPr fontId="4"/>
  </si>
  <si>
    <t>97人目</t>
    <rPh sb="2" eb="4">
      <t>ニンメ</t>
    </rPh>
    <phoneticPr fontId="4"/>
  </si>
  <si>
    <t>98人目</t>
    <rPh sb="2" eb="4">
      <t>ニンメ</t>
    </rPh>
    <phoneticPr fontId="4"/>
  </si>
  <si>
    <t>99人目</t>
    <rPh sb="2" eb="4">
      <t>ニンメ</t>
    </rPh>
    <phoneticPr fontId="4"/>
  </si>
  <si>
    <t>100人目</t>
    <rPh sb="3" eb="5">
      <t>ニンメ</t>
    </rPh>
    <phoneticPr fontId="4"/>
  </si>
  <si>
    <t>101人目</t>
    <rPh sb="3" eb="5">
      <t>ニンメ</t>
    </rPh>
    <phoneticPr fontId="4"/>
  </si>
  <si>
    <t>102人目</t>
    <rPh sb="3" eb="5">
      <t>ニンメ</t>
    </rPh>
    <phoneticPr fontId="4"/>
  </si>
  <si>
    <t>103人目</t>
    <rPh sb="3" eb="5">
      <t>ニンメ</t>
    </rPh>
    <phoneticPr fontId="4"/>
  </si>
  <si>
    <t>104人目</t>
    <rPh sb="3" eb="5">
      <t>ニンメ</t>
    </rPh>
    <phoneticPr fontId="4"/>
  </si>
  <si>
    <t>105人目</t>
    <rPh sb="3" eb="5">
      <t>ニンメ</t>
    </rPh>
    <phoneticPr fontId="4"/>
  </si>
  <si>
    <t>106人目</t>
    <rPh sb="3" eb="5">
      <t>ニンメ</t>
    </rPh>
    <phoneticPr fontId="4"/>
  </si>
  <si>
    <t>107人目</t>
    <rPh sb="3" eb="5">
      <t>ニンメ</t>
    </rPh>
    <phoneticPr fontId="4"/>
  </si>
  <si>
    <t>108人目</t>
    <rPh sb="3" eb="5">
      <t>ニンメ</t>
    </rPh>
    <phoneticPr fontId="4"/>
  </si>
  <si>
    <t>109人目</t>
    <rPh sb="3" eb="5">
      <t>ニンメ</t>
    </rPh>
    <phoneticPr fontId="4"/>
  </si>
  <si>
    <t>110人目</t>
    <rPh sb="3" eb="5">
      <t>ニンメ</t>
    </rPh>
    <phoneticPr fontId="4"/>
  </si>
  <si>
    <t>111人目</t>
    <rPh sb="3" eb="5">
      <t>ニンメ</t>
    </rPh>
    <phoneticPr fontId="4"/>
  </si>
  <si>
    <t>112人目</t>
    <rPh sb="3" eb="5">
      <t>ニンメ</t>
    </rPh>
    <phoneticPr fontId="4"/>
  </si>
  <si>
    <t>113人目</t>
    <rPh sb="3" eb="5">
      <t>ニンメ</t>
    </rPh>
    <phoneticPr fontId="4"/>
  </si>
  <si>
    <t>114人目</t>
    <rPh sb="3" eb="5">
      <t>ニンメ</t>
    </rPh>
    <phoneticPr fontId="4"/>
  </si>
  <si>
    <t>115人目</t>
    <rPh sb="3" eb="5">
      <t>ニンメ</t>
    </rPh>
    <phoneticPr fontId="4"/>
  </si>
  <si>
    <t>116人目</t>
    <rPh sb="3" eb="5">
      <t>ニンメ</t>
    </rPh>
    <phoneticPr fontId="4"/>
  </si>
  <si>
    <t>117人目</t>
    <rPh sb="3" eb="5">
      <t>ニンメ</t>
    </rPh>
    <phoneticPr fontId="4"/>
  </si>
  <si>
    <t>118人目</t>
    <rPh sb="3" eb="5">
      <t>ニンメ</t>
    </rPh>
    <phoneticPr fontId="4"/>
  </si>
  <si>
    <t>119人目</t>
    <rPh sb="3" eb="5">
      <t>ニンメ</t>
    </rPh>
    <phoneticPr fontId="4"/>
  </si>
  <si>
    <t>120人目</t>
    <rPh sb="3" eb="5">
      <t>ニンメ</t>
    </rPh>
    <phoneticPr fontId="4"/>
  </si>
  <si>
    <t>町内</t>
    <rPh sb="0" eb="2">
      <t>チョウナイ</t>
    </rPh>
    <phoneticPr fontId="4"/>
  </si>
  <si>
    <t>南越前町</t>
    <rPh sb="0" eb="4">
      <t>ミナミエチゼンチョウ</t>
    </rPh>
    <phoneticPr fontId="4"/>
  </si>
  <si>
    <t>南越前町入力</t>
    <rPh sb="0" eb="4">
      <t>ミナミエチゼンチョウ</t>
    </rPh>
    <rPh sb="4" eb="6">
      <t>ニュウリョク</t>
    </rPh>
    <phoneticPr fontId="4"/>
  </si>
  <si>
    <t>j-sokuryo@sample.co.jp</t>
    <phoneticPr fontId="4"/>
  </si>
  <si>
    <t>121人目</t>
    <rPh sb="3" eb="5">
      <t>ニンメ</t>
    </rPh>
    <phoneticPr fontId="4"/>
  </si>
  <si>
    <t>122人目</t>
    <rPh sb="3" eb="5">
      <t>ニンメ</t>
    </rPh>
    <phoneticPr fontId="4"/>
  </si>
  <si>
    <t>123人目</t>
    <rPh sb="3" eb="5">
      <t>ニンメ</t>
    </rPh>
    <phoneticPr fontId="4"/>
  </si>
  <si>
    <t>124人目</t>
    <rPh sb="3" eb="5">
      <t>ニンメ</t>
    </rPh>
    <phoneticPr fontId="4"/>
  </si>
  <si>
    <t>125人目</t>
    <rPh sb="3" eb="5">
      <t>ニンメ</t>
    </rPh>
    <phoneticPr fontId="4"/>
  </si>
  <si>
    <t>126人目</t>
    <rPh sb="3" eb="5">
      <t>ニンメ</t>
    </rPh>
    <phoneticPr fontId="4"/>
  </si>
  <si>
    <t>127人目</t>
    <rPh sb="3" eb="5">
      <t>ニンメ</t>
    </rPh>
    <phoneticPr fontId="4"/>
  </si>
  <si>
    <t>128人目</t>
    <rPh sb="3" eb="5">
      <t>ニンメ</t>
    </rPh>
    <phoneticPr fontId="4"/>
  </si>
  <si>
    <t>129人目</t>
    <rPh sb="3" eb="5">
      <t>ニンメ</t>
    </rPh>
    <phoneticPr fontId="4"/>
  </si>
  <si>
    <t>130人目</t>
    <rPh sb="3" eb="5">
      <t>ニンメ</t>
    </rPh>
    <phoneticPr fontId="4"/>
  </si>
  <si>
    <t>131人目</t>
    <rPh sb="3" eb="5">
      <t>ニンメ</t>
    </rPh>
    <phoneticPr fontId="4"/>
  </si>
  <si>
    <t>132人目</t>
    <rPh sb="3" eb="5">
      <t>ニンメ</t>
    </rPh>
    <phoneticPr fontId="4"/>
  </si>
  <si>
    <t>133人目</t>
    <rPh sb="3" eb="5">
      <t>ニンメ</t>
    </rPh>
    <phoneticPr fontId="4"/>
  </si>
  <si>
    <t>134人目</t>
    <rPh sb="3" eb="5">
      <t>ニンメ</t>
    </rPh>
    <phoneticPr fontId="4"/>
  </si>
  <si>
    <t>135人目</t>
    <rPh sb="3" eb="5">
      <t>ニンメ</t>
    </rPh>
    <phoneticPr fontId="4"/>
  </si>
  <si>
    <t>136人目</t>
    <rPh sb="3" eb="5">
      <t>ニンメ</t>
    </rPh>
    <phoneticPr fontId="4"/>
  </si>
  <si>
    <t>137人目</t>
    <rPh sb="3" eb="5">
      <t>ニンメ</t>
    </rPh>
    <phoneticPr fontId="4"/>
  </si>
  <si>
    <t>138人目</t>
    <rPh sb="3" eb="5">
      <t>ニンメ</t>
    </rPh>
    <phoneticPr fontId="4"/>
  </si>
  <si>
    <t>139人目</t>
    <rPh sb="3" eb="5">
      <t>ニンメ</t>
    </rPh>
    <phoneticPr fontId="4"/>
  </si>
  <si>
    <t>140人目</t>
    <rPh sb="3" eb="5">
      <t>ニンメ</t>
    </rPh>
    <phoneticPr fontId="4"/>
  </si>
  <si>
    <t>141人目</t>
    <rPh sb="3" eb="5">
      <t>ニンメ</t>
    </rPh>
    <phoneticPr fontId="4"/>
  </si>
  <si>
    <t>142人目</t>
    <rPh sb="3" eb="5">
      <t>ニンメ</t>
    </rPh>
    <phoneticPr fontId="4"/>
  </si>
  <si>
    <t>143人目</t>
    <rPh sb="3" eb="5">
      <t>ニンメ</t>
    </rPh>
    <phoneticPr fontId="4"/>
  </si>
  <si>
    <t>144人目</t>
    <rPh sb="3" eb="5">
      <t>ニンメ</t>
    </rPh>
    <phoneticPr fontId="4"/>
  </si>
  <si>
    <t>145人目</t>
    <rPh sb="3" eb="5">
      <t>ニンメ</t>
    </rPh>
    <phoneticPr fontId="4"/>
  </si>
  <si>
    <t>146人目</t>
    <rPh sb="3" eb="5">
      <t>ニンメ</t>
    </rPh>
    <phoneticPr fontId="4"/>
  </si>
  <si>
    <t>147人目</t>
    <rPh sb="3" eb="5">
      <t>ニンメ</t>
    </rPh>
    <phoneticPr fontId="4"/>
  </si>
  <si>
    <t>148人目</t>
    <rPh sb="3" eb="5">
      <t>ニンメ</t>
    </rPh>
    <phoneticPr fontId="4"/>
  </si>
  <si>
    <t>149人目</t>
    <rPh sb="3" eb="5">
      <t>ニンメ</t>
    </rPh>
    <phoneticPr fontId="4"/>
  </si>
  <si>
    <t>150人目</t>
    <rPh sb="3" eb="5">
      <t>ニンメ</t>
    </rPh>
    <phoneticPr fontId="4"/>
  </si>
  <si>
    <t>上記の業者カードおよび別紙の常勤技術者名簿の登録申請を致します。</t>
  </si>
  <si>
    <t>上記の業者カードおよび別紙の常勤技術者名簿の登録申請を致します。</t>
    <phoneticPr fontId="4"/>
  </si>
  <si>
    <t>この記載事項は、事実に相違ありません。</t>
  </si>
  <si>
    <t>この記載事項は、事実に相違ありません。</t>
    <phoneticPr fontId="4"/>
  </si>
  <si>
    <t>令和７・８年度</t>
    <rPh sb="0" eb="2">
      <t>レイワ</t>
    </rPh>
    <rPh sb="5" eb="6">
      <t>ネン</t>
    </rPh>
    <rPh sb="6" eb="7">
      <t>ド</t>
    </rPh>
    <phoneticPr fontId="4"/>
  </si>
  <si>
    <t>121</t>
    <phoneticPr fontId="4"/>
  </si>
  <si>
    <t>一級建築施工管理技士</t>
    <phoneticPr fontId="4"/>
  </si>
  <si>
    <t>一級建築施工管理技士補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</si>
</sst>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#,##0\ &quot;人&quot;"/>
    <numFmt numFmtId="179" formatCode="[$-411]ggge&quot;年&quot;m&quot;月&quot;d&quot;日&quot;;@"/>
    <numFmt numFmtId="180" formatCode="[$-411]ggyy&quot;年&quot;m&quot;月&quot;d&quot;日&quot;"/>
    <numFmt numFmtId="181" formatCode="#,##0_ "/>
    <numFmt numFmtId="182" formatCode="[$-411]ge\.m\.d;@"/>
    <numFmt numFmtId="183" formatCode="#,##0\ &quot;千円&quot;"/>
    <numFmt numFmtId="184" formatCode="#,##0\ &quot;年&quot;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9" tint="-0.24997711111789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ゴシック"/>
      <family val="3"/>
      <charset val="128"/>
    </font>
    <font>
      <sz val="12"/>
      <color indexed="8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10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</cellStyleXfs>
  <cellXfs count="48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 shrinkToFit="1"/>
    </xf>
    <xf numFmtId="49" fontId="5" fillId="0" borderId="0" xfId="0" applyNumberFormat="1" applyFont="1">
      <alignment vertical="center"/>
    </xf>
    <xf numFmtId="0" fontId="28" fillId="24" borderId="0" xfId="0" applyFont="1" applyFill="1" applyAlignment="1">
      <alignment horizontal="left" vertical="center"/>
    </xf>
    <xf numFmtId="0" fontId="28" fillId="24" borderId="0" xfId="0" applyFont="1" applyFill="1">
      <alignment vertical="center"/>
    </xf>
    <xf numFmtId="0" fontId="8" fillId="0" borderId="0" xfId="0" applyFont="1">
      <alignment vertical="center"/>
    </xf>
    <xf numFmtId="0" fontId="8" fillId="24" borderId="0" xfId="0" applyFont="1" applyFill="1" applyAlignment="1">
      <alignment horizontal="left" vertical="center"/>
    </xf>
    <xf numFmtId="0" fontId="8" fillId="25" borderId="0" xfId="0" applyFont="1" applyFill="1">
      <alignment vertical="center"/>
    </xf>
    <xf numFmtId="0" fontId="8" fillId="25" borderId="0" xfId="0" applyFont="1" applyFill="1" applyAlignment="1">
      <alignment horizontal="left" vertical="center"/>
    </xf>
    <xf numFmtId="0" fontId="8" fillId="24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49" fontId="8" fillId="24" borderId="0" xfId="0" applyNumberFormat="1" applyFont="1" applyFill="1" applyAlignment="1">
      <alignment horizontal="left" vertical="center"/>
    </xf>
    <xf numFmtId="49" fontId="8" fillId="25" borderId="0" xfId="0" applyNumberFormat="1" applyFont="1" applyFill="1" applyAlignment="1">
      <alignment horizontal="left" vertical="center"/>
    </xf>
    <xf numFmtId="0" fontId="30" fillId="0" borderId="0" xfId="46" applyFont="1">
      <alignment vertical="center"/>
    </xf>
    <xf numFmtId="0" fontId="31" fillId="0" borderId="0" xfId="46" applyFont="1">
      <alignment vertical="center"/>
    </xf>
    <xf numFmtId="0" fontId="5" fillId="25" borderId="0" xfId="0" applyFont="1" applyFill="1">
      <alignment vertical="center"/>
    </xf>
    <xf numFmtId="0" fontId="5" fillId="27" borderId="20" xfId="0" applyFont="1" applyFill="1" applyBorder="1">
      <alignment vertical="center"/>
    </xf>
    <xf numFmtId="49" fontId="5" fillId="25" borderId="0" xfId="0" applyNumberFormat="1" applyFont="1" applyFill="1">
      <alignment vertical="center"/>
    </xf>
    <xf numFmtId="0" fontId="5" fillId="27" borderId="19" xfId="0" applyFont="1" applyFill="1" applyBorder="1">
      <alignment vertical="center"/>
    </xf>
    <xf numFmtId="0" fontId="5" fillId="27" borderId="12" xfId="0" applyFont="1" applyFill="1" applyBorder="1" applyAlignment="1">
      <alignment horizontal="centerContinuous" vertical="center"/>
    </xf>
    <xf numFmtId="0" fontId="5" fillId="27" borderId="13" xfId="0" applyFont="1" applyFill="1" applyBorder="1" applyAlignment="1">
      <alignment horizontal="centerContinuous" vertical="center"/>
    </xf>
    <xf numFmtId="0" fontId="9" fillId="27" borderId="16" xfId="0" applyFont="1" applyFill="1" applyBorder="1">
      <alignment vertical="center"/>
    </xf>
    <xf numFmtId="0" fontId="5" fillId="27" borderId="16" xfId="0" applyFont="1" applyFill="1" applyBorder="1">
      <alignment vertical="center"/>
    </xf>
    <xf numFmtId="0" fontId="6" fillId="27" borderId="13" xfId="0" applyFont="1" applyFill="1" applyBorder="1">
      <alignment vertical="center"/>
    </xf>
    <xf numFmtId="0" fontId="5" fillId="27" borderId="13" xfId="0" applyFont="1" applyFill="1" applyBorder="1">
      <alignment vertical="center"/>
    </xf>
    <xf numFmtId="176" fontId="5" fillId="27" borderId="13" xfId="0" applyNumberFormat="1" applyFont="1" applyFill="1" applyBorder="1">
      <alignment vertical="center"/>
    </xf>
    <xf numFmtId="177" fontId="6" fillId="27" borderId="13" xfId="0" applyNumberFormat="1" applyFont="1" applyFill="1" applyBorder="1" applyAlignment="1">
      <alignment horizontal="center" vertical="center"/>
    </xf>
    <xf numFmtId="176" fontId="5" fillId="27" borderId="14" xfId="0" applyNumberFormat="1" applyFont="1" applyFill="1" applyBorder="1">
      <alignment vertical="center"/>
    </xf>
    <xf numFmtId="0" fontId="5" fillId="27" borderId="14" xfId="0" applyFont="1" applyFill="1" applyBorder="1">
      <alignment vertical="center"/>
    </xf>
    <xf numFmtId="179" fontId="5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0" fontId="5" fillId="27" borderId="23" xfId="0" applyFont="1" applyFill="1" applyBorder="1">
      <alignment vertical="center"/>
    </xf>
    <xf numFmtId="49" fontId="5" fillId="27" borderId="56" xfId="0" applyNumberFormat="1" applyFont="1" applyFill="1" applyBorder="1">
      <alignment vertical="center"/>
    </xf>
    <xf numFmtId="49" fontId="5" fillId="27" borderId="57" xfId="0" applyNumberFormat="1" applyFont="1" applyFill="1" applyBorder="1">
      <alignment vertical="center"/>
    </xf>
    <xf numFmtId="0" fontId="5" fillId="27" borderId="60" xfId="0" applyFont="1" applyFill="1" applyBorder="1">
      <alignment vertical="center"/>
    </xf>
    <xf numFmtId="0" fontId="5" fillId="27" borderId="57" xfId="0" applyFont="1" applyFill="1" applyBorder="1">
      <alignment vertical="center"/>
    </xf>
    <xf numFmtId="49" fontId="9" fillId="27" borderId="11" xfId="0" applyNumberFormat="1" applyFont="1" applyFill="1" applyBorder="1" applyAlignment="1">
      <alignment horizontal="left" vertical="center" indent="1"/>
    </xf>
    <xf numFmtId="49" fontId="9" fillId="27" borderId="10" xfId="0" applyNumberFormat="1" applyFont="1" applyFill="1" applyBorder="1">
      <alignment vertical="center"/>
    </xf>
    <xf numFmtId="178" fontId="5" fillId="27" borderId="63" xfId="0" applyNumberFormat="1" applyFont="1" applyFill="1" applyBorder="1" applyAlignment="1">
      <alignment horizontal="center" vertical="center"/>
    </xf>
    <xf numFmtId="178" fontId="5" fillId="27" borderId="45" xfId="0" applyNumberFormat="1" applyFont="1" applyFill="1" applyBorder="1" applyAlignment="1">
      <alignment horizontal="center" vertical="center"/>
    </xf>
    <xf numFmtId="178" fontId="5" fillId="27" borderId="64" xfId="0" applyNumberFormat="1" applyFont="1" applyFill="1" applyBorder="1" applyAlignment="1">
      <alignment horizontal="center" vertical="center"/>
    </xf>
    <xf numFmtId="176" fontId="5" fillId="27" borderId="43" xfId="0" applyNumberFormat="1" applyFont="1" applyFill="1" applyBorder="1">
      <alignment vertical="center"/>
    </xf>
    <xf numFmtId="0" fontId="5" fillId="27" borderId="44" xfId="0" applyFont="1" applyFill="1" applyBorder="1">
      <alignment vertical="center"/>
    </xf>
    <xf numFmtId="177" fontId="6" fillId="27" borderId="44" xfId="0" applyNumberFormat="1" applyFont="1" applyFill="1" applyBorder="1" applyAlignment="1">
      <alignment horizontal="center" vertical="center"/>
    </xf>
    <xf numFmtId="176" fontId="5" fillId="27" borderId="44" xfId="0" applyNumberFormat="1" applyFont="1" applyFill="1" applyBorder="1">
      <alignment vertical="center"/>
    </xf>
    <xf numFmtId="176" fontId="5" fillId="27" borderId="45" xfId="0" applyNumberFormat="1" applyFont="1" applyFill="1" applyBorder="1">
      <alignment vertical="center"/>
    </xf>
    <xf numFmtId="176" fontId="5" fillId="27" borderId="55" xfId="0" applyNumberFormat="1" applyFont="1" applyFill="1" applyBorder="1">
      <alignment vertical="center"/>
    </xf>
    <xf numFmtId="0" fontId="5" fillId="27" borderId="55" xfId="0" applyFont="1" applyFill="1" applyBorder="1">
      <alignment vertical="center"/>
    </xf>
    <xf numFmtId="0" fontId="5" fillId="27" borderId="43" xfId="0" applyFont="1" applyFill="1" applyBorder="1">
      <alignment vertical="center"/>
    </xf>
    <xf numFmtId="0" fontId="5" fillId="27" borderId="45" xfId="0" applyFont="1" applyFill="1" applyBorder="1">
      <alignment vertical="center"/>
    </xf>
    <xf numFmtId="0" fontId="5" fillId="28" borderId="0" xfId="0" applyFont="1" applyFill="1">
      <alignment vertical="center"/>
    </xf>
    <xf numFmtId="0" fontId="35" fillId="28" borderId="0" xfId="0" applyFont="1" applyFill="1" applyAlignment="1">
      <alignment horizontal="centerContinuous" vertical="center"/>
    </xf>
    <xf numFmtId="0" fontId="5" fillId="28" borderId="0" xfId="0" applyFont="1" applyFill="1" applyAlignment="1">
      <alignment horizontal="centerContinuous" vertical="center"/>
    </xf>
    <xf numFmtId="0" fontId="7" fillId="28" borderId="0" xfId="0" applyFont="1" applyFill="1">
      <alignment vertical="center"/>
    </xf>
    <xf numFmtId="0" fontId="5" fillId="28" borderId="0" xfId="0" applyFont="1" applyFill="1" applyAlignment="1">
      <alignment vertical="center" textRotation="255"/>
    </xf>
    <xf numFmtId="0" fontId="5" fillId="28" borderId="0" xfId="0" applyFont="1" applyFill="1" applyAlignment="1">
      <alignment horizontal="distributed" vertical="center"/>
    </xf>
    <xf numFmtId="179" fontId="5" fillId="28" borderId="0" xfId="0" applyNumberFormat="1" applyFont="1" applyFill="1" applyAlignment="1">
      <alignment horizontal="right" vertical="center"/>
    </xf>
    <xf numFmtId="49" fontId="5" fillId="27" borderId="61" xfId="0" applyNumberFormat="1" applyFont="1" applyFill="1" applyBorder="1">
      <alignment vertical="center"/>
    </xf>
    <xf numFmtId="181" fontId="5" fillId="27" borderId="14" xfId="0" applyNumberFormat="1" applyFont="1" applyFill="1" applyBorder="1" applyAlignment="1">
      <alignment horizontal="center" vertical="center"/>
    </xf>
    <xf numFmtId="181" fontId="5" fillId="27" borderId="45" xfId="0" applyNumberFormat="1" applyFont="1" applyFill="1" applyBorder="1" applyAlignment="1">
      <alignment horizontal="center" vertical="center"/>
    </xf>
    <xf numFmtId="49" fontId="5" fillId="27" borderId="20" xfId="0" applyNumberFormat="1" applyFont="1" applyFill="1" applyBorder="1">
      <alignment vertical="center"/>
    </xf>
    <xf numFmtId="49" fontId="5" fillId="27" borderId="61" xfId="0" applyNumberFormat="1" applyFont="1" applyFill="1" applyBorder="1" applyProtection="1">
      <alignment vertical="center"/>
      <protection locked="0"/>
    </xf>
    <xf numFmtId="0" fontId="5" fillId="27" borderId="14" xfId="0" applyFont="1" applyFill="1" applyBorder="1" applyAlignment="1">
      <alignment horizontal="centerContinuous" vertical="center"/>
    </xf>
    <xf numFmtId="0" fontId="5" fillId="27" borderId="17" xfId="0" applyFont="1" applyFill="1" applyBorder="1">
      <alignment vertical="center"/>
    </xf>
    <xf numFmtId="49" fontId="9" fillId="27" borderId="11" xfId="0" applyNumberFormat="1" applyFont="1" applyFill="1" applyBorder="1">
      <alignment vertical="center"/>
    </xf>
    <xf numFmtId="0" fontId="9" fillId="27" borderId="0" xfId="0" applyFont="1" applyFill="1">
      <alignment vertical="center"/>
    </xf>
    <xf numFmtId="0" fontId="5" fillId="27" borderId="0" xfId="0" applyFont="1" applyFill="1">
      <alignment vertical="center"/>
    </xf>
    <xf numFmtId="0" fontId="5" fillId="27" borderId="22" xfId="0" applyFont="1" applyFill="1" applyBorder="1">
      <alignment vertical="center"/>
    </xf>
    <xf numFmtId="0" fontId="5" fillId="27" borderId="63" xfId="0" applyFont="1" applyFill="1" applyBorder="1">
      <alignment vertical="center"/>
    </xf>
    <xf numFmtId="0" fontId="5" fillId="28" borderId="49" xfId="0" applyFont="1" applyFill="1" applyBorder="1">
      <alignment vertical="center"/>
    </xf>
    <xf numFmtId="0" fontId="5" fillId="28" borderId="50" xfId="0" applyFont="1" applyFill="1" applyBorder="1">
      <alignment vertical="center"/>
    </xf>
    <xf numFmtId="0" fontId="5" fillId="28" borderId="66" xfId="0" applyFont="1" applyFill="1" applyBorder="1">
      <alignment vertical="center"/>
    </xf>
    <xf numFmtId="0" fontId="5" fillId="28" borderId="54" xfId="0" applyFont="1" applyFill="1" applyBorder="1">
      <alignment vertical="center"/>
    </xf>
    <xf numFmtId="0" fontId="5" fillId="28" borderId="67" xfId="0" applyFont="1" applyFill="1" applyBorder="1">
      <alignment vertical="center"/>
    </xf>
    <xf numFmtId="0" fontId="9" fillId="28" borderId="0" xfId="0" applyFont="1" applyFill="1">
      <alignment vertical="center"/>
    </xf>
    <xf numFmtId="0" fontId="36" fillId="0" borderId="0" xfId="0" applyFont="1" applyAlignment="1">
      <alignment horizontal="centerContinuous" vertical="center"/>
    </xf>
    <xf numFmtId="0" fontId="5" fillId="0" borderId="67" xfId="0" applyFont="1" applyBorder="1">
      <alignment vertical="center"/>
    </xf>
    <xf numFmtId="14" fontId="5" fillId="25" borderId="0" xfId="0" applyNumberFormat="1" applyFont="1" applyFill="1">
      <alignment vertical="center"/>
    </xf>
    <xf numFmtId="0" fontId="5" fillId="27" borderId="11" xfId="0" applyFont="1" applyFill="1" applyBorder="1">
      <alignment vertical="center"/>
    </xf>
    <xf numFmtId="0" fontId="5" fillId="27" borderId="10" xfId="0" applyFont="1" applyFill="1" applyBorder="1">
      <alignment vertical="center"/>
    </xf>
    <xf numFmtId="0" fontId="5" fillId="27" borderId="68" xfId="0" applyFont="1" applyFill="1" applyBorder="1">
      <alignment vertical="center"/>
    </xf>
    <xf numFmtId="0" fontId="5" fillId="27" borderId="15" xfId="0" applyFont="1" applyFill="1" applyBorder="1">
      <alignment vertical="center"/>
    </xf>
    <xf numFmtId="0" fontId="7" fillId="27" borderId="16" xfId="0" applyFont="1" applyFill="1" applyBorder="1">
      <alignment vertical="center"/>
    </xf>
    <xf numFmtId="0" fontId="5" fillId="27" borderId="65" xfId="0" applyFont="1" applyFill="1" applyBorder="1">
      <alignment vertical="center"/>
    </xf>
    <xf numFmtId="0" fontId="37" fillId="25" borderId="0" xfId="0" applyFont="1" applyFill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7" fillId="29" borderId="0" xfId="0" applyFont="1" applyFill="1" applyAlignment="1">
      <alignment horizontal="left" vertical="center"/>
    </xf>
    <xf numFmtId="0" fontId="37" fillId="29" borderId="0" xfId="0" applyFont="1" applyFill="1">
      <alignment vertical="center"/>
    </xf>
    <xf numFmtId="182" fontId="37" fillId="0" borderId="0" xfId="0" applyNumberFormat="1" applyFont="1">
      <alignment vertical="center"/>
    </xf>
    <xf numFmtId="0" fontId="5" fillId="26" borderId="0" xfId="0" applyFont="1" applyFill="1">
      <alignment vertical="center"/>
    </xf>
    <xf numFmtId="178" fontId="5" fillId="27" borderId="14" xfId="0" applyNumberFormat="1" applyFont="1" applyFill="1" applyBorder="1" applyAlignment="1">
      <alignment horizontal="center" vertical="center"/>
    </xf>
    <xf numFmtId="49" fontId="5" fillId="27" borderId="33" xfId="0" applyNumberFormat="1" applyFont="1" applyFill="1" applyBorder="1" applyProtection="1">
      <alignment vertical="center"/>
      <protection locked="0"/>
    </xf>
    <xf numFmtId="49" fontId="5" fillId="27" borderId="16" xfId="0" applyNumberFormat="1" applyFont="1" applyFill="1" applyBorder="1">
      <alignment vertical="center"/>
    </xf>
    <xf numFmtId="184" fontId="5" fillId="27" borderId="45" xfId="0" applyNumberFormat="1" applyFont="1" applyFill="1" applyBorder="1" applyAlignment="1">
      <alignment horizontal="center" vertical="center"/>
    </xf>
    <xf numFmtId="181" fontId="5" fillId="27" borderId="64" xfId="0" applyNumberFormat="1" applyFont="1" applyFill="1" applyBorder="1" applyAlignment="1">
      <alignment horizontal="center" vertical="center"/>
    </xf>
    <xf numFmtId="0" fontId="5" fillId="0" borderId="55" xfId="0" applyFont="1" applyBorder="1" applyProtection="1">
      <alignment vertical="center"/>
      <protection locked="0"/>
    </xf>
    <xf numFmtId="0" fontId="5" fillId="0" borderId="43" xfId="0" applyFont="1" applyBorder="1" applyProtection="1">
      <alignment vertical="center"/>
      <protection locked="0"/>
    </xf>
    <xf numFmtId="0" fontId="5" fillId="0" borderId="72" xfId="0" applyFont="1" applyBorder="1" applyProtection="1">
      <alignment vertical="center"/>
      <protection locked="0"/>
    </xf>
    <xf numFmtId="0" fontId="5" fillId="0" borderId="73" xfId="0" applyFont="1" applyBorder="1" applyProtection="1">
      <alignment vertical="center"/>
      <protection locked="0"/>
    </xf>
    <xf numFmtId="0" fontId="5" fillId="27" borderId="39" xfId="0" applyFont="1" applyFill="1" applyBorder="1" applyAlignment="1">
      <alignment horizontal="centerContinuous" vertical="center"/>
    </xf>
    <xf numFmtId="0" fontId="5" fillId="27" borderId="40" xfId="0" applyFont="1" applyFill="1" applyBorder="1" applyAlignment="1">
      <alignment horizontal="centerContinuous" vertical="center"/>
    </xf>
    <xf numFmtId="0" fontId="5" fillId="27" borderId="41" xfId="0" applyFont="1" applyFill="1" applyBorder="1" applyAlignment="1">
      <alignment horizontal="centerContinuous" vertical="center"/>
    </xf>
    <xf numFmtId="0" fontId="5" fillId="27" borderId="42" xfId="0" applyFont="1" applyFill="1" applyBorder="1" applyAlignment="1">
      <alignment horizontal="centerContinuous" vertical="center"/>
    </xf>
    <xf numFmtId="0" fontId="6" fillId="27" borderId="40" xfId="0" applyFont="1" applyFill="1" applyBorder="1" applyAlignment="1">
      <alignment horizontal="centerContinuous" vertical="center"/>
    </xf>
    <xf numFmtId="0" fontId="6" fillId="27" borderId="48" xfId="0" applyFont="1" applyFill="1" applyBorder="1" applyAlignment="1">
      <alignment horizontal="centerContinuous" vertical="center"/>
    </xf>
    <xf numFmtId="0" fontId="5" fillId="27" borderId="74" xfId="0" applyFont="1" applyFill="1" applyBorder="1" applyAlignment="1">
      <alignment horizontal="center" vertical="center"/>
    </xf>
    <xf numFmtId="0" fontId="5" fillId="27" borderId="75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28" borderId="74" xfId="0" applyFont="1" applyFill="1" applyBorder="1">
      <alignment vertical="center"/>
    </xf>
    <xf numFmtId="0" fontId="5" fillId="28" borderId="77" xfId="0" applyFont="1" applyFill="1" applyBorder="1">
      <alignment vertical="center"/>
    </xf>
    <xf numFmtId="0" fontId="5" fillId="28" borderId="77" xfId="0" applyFont="1" applyFill="1" applyBorder="1" applyAlignment="1">
      <alignment vertical="center" textRotation="255" shrinkToFit="1"/>
    </xf>
    <xf numFmtId="0" fontId="5" fillId="28" borderId="78" xfId="0" applyFont="1" applyFill="1" applyBorder="1">
      <alignment vertical="center"/>
    </xf>
    <xf numFmtId="49" fontId="5" fillId="27" borderId="33" xfId="0" applyNumberFormat="1" applyFont="1" applyFill="1" applyBorder="1">
      <alignment vertical="center"/>
    </xf>
    <xf numFmtId="0" fontId="31" fillId="27" borderId="24" xfId="46" applyFont="1" applyFill="1" applyBorder="1" applyAlignment="1">
      <alignment horizontal="center" vertical="center"/>
    </xf>
    <xf numFmtId="0" fontId="30" fillId="0" borderId="0" xfId="46" applyFont="1" applyAlignment="1">
      <alignment horizontal="left" vertical="center"/>
    </xf>
    <xf numFmtId="0" fontId="32" fillId="27" borderId="24" xfId="46" applyFont="1" applyFill="1" applyBorder="1" applyAlignment="1">
      <alignment horizontal="center" vertical="center"/>
    </xf>
    <xf numFmtId="49" fontId="31" fillId="0" borderId="85" xfId="46" applyNumberFormat="1" applyFont="1" applyBorder="1" applyAlignment="1" applyProtection="1">
      <alignment horizontal="center" vertical="center"/>
      <protection locked="0"/>
    </xf>
    <xf numFmtId="49" fontId="31" fillId="0" borderId="87" xfId="46" applyNumberFormat="1" applyFont="1" applyBorder="1" applyAlignment="1" applyProtection="1">
      <alignment horizontal="center" vertical="center"/>
      <protection locked="0"/>
    </xf>
    <xf numFmtId="49" fontId="31" fillId="0" borderId="88" xfId="46" applyNumberFormat="1" applyFont="1" applyBorder="1" applyAlignment="1" applyProtection="1">
      <alignment horizontal="center" vertical="center"/>
      <protection locked="0"/>
    </xf>
    <xf numFmtId="49" fontId="31" fillId="0" borderId="89" xfId="46" applyNumberFormat="1" applyFont="1" applyBorder="1" applyAlignment="1" applyProtection="1">
      <alignment horizontal="center" vertical="center"/>
      <protection locked="0"/>
    </xf>
    <xf numFmtId="49" fontId="31" fillId="0" borderId="91" xfId="46" applyNumberFormat="1" applyFont="1" applyBorder="1" applyAlignment="1" applyProtection="1">
      <alignment horizontal="center" vertical="center"/>
      <protection locked="0"/>
    </xf>
    <xf numFmtId="49" fontId="42" fillId="30" borderId="31" xfId="0" applyNumberFormat="1" applyFont="1" applyFill="1" applyBorder="1" applyAlignment="1">
      <alignment horizontal="left" vertical="center" wrapText="1"/>
    </xf>
    <xf numFmtId="49" fontId="43" fillId="27" borderId="93" xfId="0" applyNumberFormat="1" applyFont="1" applyFill="1" applyBorder="1">
      <alignment vertical="center"/>
    </xf>
    <xf numFmtId="49" fontId="0" fillId="27" borderId="31" xfId="0" applyNumberFormat="1" applyFill="1" applyBorder="1">
      <alignment vertical="center"/>
    </xf>
    <xf numFmtId="49" fontId="43" fillId="27" borderId="94" xfId="0" applyNumberFormat="1" applyFont="1" applyFill="1" applyBorder="1">
      <alignment vertical="center"/>
    </xf>
    <xf numFmtId="49" fontId="43" fillId="27" borderId="95" xfId="0" applyNumberFormat="1" applyFont="1" applyFill="1" applyBorder="1">
      <alignment vertical="center"/>
    </xf>
    <xf numFmtId="49" fontId="0" fillId="27" borderId="93" xfId="0" applyNumberFormat="1" applyFill="1" applyBorder="1">
      <alignment vertical="center"/>
    </xf>
    <xf numFmtId="0" fontId="8" fillId="24" borderId="11" xfId="0" applyFont="1" applyFill="1" applyBorder="1" applyAlignment="1">
      <alignment horizontal="left" vertical="center"/>
    </xf>
    <xf numFmtId="0" fontId="8" fillId="24" borderId="10" xfId="0" applyFont="1" applyFill="1" applyBorder="1">
      <alignment vertical="center"/>
    </xf>
    <xf numFmtId="0" fontId="8" fillId="24" borderId="18" xfId="0" applyFont="1" applyFill="1" applyBorder="1">
      <alignment vertical="center"/>
    </xf>
    <xf numFmtId="0" fontId="8" fillId="24" borderId="76" xfId="0" applyFont="1" applyFill="1" applyBorder="1" applyAlignment="1">
      <alignment horizontal="left" vertical="center"/>
    </xf>
    <xf numFmtId="0" fontId="8" fillId="24" borderId="22" xfId="0" applyFont="1" applyFill="1" applyBorder="1">
      <alignment vertical="center"/>
    </xf>
    <xf numFmtId="0" fontId="8" fillId="24" borderId="15" xfId="0" applyFont="1" applyFill="1" applyBorder="1" applyAlignment="1">
      <alignment horizontal="left" vertical="center"/>
    </xf>
    <xf numFmtId="0" fontId="8" fillId="24" borderId="16" xfId="0" applyFont="1" applyFill="1" applyBorder="1" applyAlignment="1">
      <alignment horizontal="left" vertical="center"/>
    </xf>
    <xf numFmtId="0" fontId="8" fillId="24" borderId="16" xfId="0" applyFont="1" applyFill="1" applyBorder="1">
      <alignment vertical="center"/>
    </xf>
    <xf numFmtId="0" fontId="8" fillId="24" borderId="17" xfId="0" applyFont="1" applyFill="1" applyBorder="1">
      <alignment vertical="center"/>
    </xf>
    <xf numFmtId="0" fontId="31" fillId="27" borderId="21" xfId="46" applyFont="1" applyFill="1" applyBorder="1" applyAlignment="1">
      <alignment horizontal="center" vertical="center"/>
    </xf>
    <xf numFmtId="0" fontId="31" fillId="27" borderId="18" xfId="46" applyFont="1" applyFill="1" applyBorder="1" applyAlignment="1">
      <alignment horizontal="center" vertical="center" wrapText="1" shrinkToFit="1"/>
    </xf>
    <xf numFmtId="0" fontId="31" fillId="27" borderId="14" xfId="46" applyFont="1" applyFill="1" applyBorder="1">
      <alignment vertical="center"/>
    </xf>
    <xf numFmtId="0" fontId="31" fillId="27" borderId="18" xfId="46" applyFont="1" applyFill="1" applyBorder="1" applyAlignment="1">
      <alignment horizontal="center" vertical="center"/>
    </xf>
    <xf numFmtId="49" fontId="31" fillId="0" borderId="58" xfId="46" applyNumberFormat="1" applyFont="1" applyBorder="1" applyAlignment="1" applyProtection="1">
      <alignment horizontal="left" vertical="center"/>
      <protection locked="0"/>
    </xf>
    <xf numFmtId="49" fontId="31" fillId="0" borderId="61" xfId="46" applyNumberFormat="1" applyFont="1" applyBorder="1" applyAlignment="1" applyProtection="1">
      <alignment horizontal="left" vertical="center"/>
      <protection locked="0"/>
    </xf>
    <xf numFmtId="49" fontId="31" fillId="0" borderId="59" xfId="46" applyNumberFormat="1" applyFont="1" applyBorder="1" applyAlignment="1" applyProtection="1">
      <alignment horizontal="left" vertical="center"/>
      <protection locked="0"/>
    </xf>
    <xf numFmtId="49" fontId="31" fillId="0" borderId="60" xfId="46" applyNumberFormat="1" applyFont="1" applyBorder="1" applyAlignment="1" applyProtection="1">
      <alignment horizontal="left" vertical="center"/>
      <protection locked="0"/>
    </xf>
    <xf numFmtId="49" fontId="31" fillId="0" borderId="60" xfId="46" applyNumberFormat="1" applyFont="1" applyBorder="1" applyAlignment="1" applyProtection="1">
      <alignment horizontal="center" vertical="center"/>
      <protection locked="0"/>
    </xf>
    <xf numFmtId="49" fontId="31" fillId="0" borderId="61" xfId="46" applyNumberFormat="1" applyFont="1" applyBorder="1" applyAlignment="1" applyProtection="1">
      <alignment horizontal="center" vertical="center"/>
      <protection locked="0"/>
    </xf>
    <xf numFmtId="49" fontId="31" fillId="0" borderId="59" xfId="46" applyNumberFormat="1" applyFont="1" applyBorder="1" applyAlignment="1" applyProtection="1">
      <alignment horizontal="center" vertical="center"/>
      <protection locked="0"/>
    </xf>
    <xf numFmtId="49" fontId="31" fillId="0" borderId="96" xfId="46" applyNumberFormat="1" applyFont="1" applyBorder="1" applyAlignment="1" applyProtection="1">
      <alignment horizontal="center" vertical="center"/>
      <protection locked="0"/>
    </xf>
    <xf numFmtId="0" fontId="31" fillId="27" borderId="30" xfId="46" applyFont="1" applyFill="1" applyBorder="1" applyAlignment="1">
      <alignment horizontal="left" vertical="center" wrapText="1"/>
    </xf>
    <xf numFmtId="0" fontId="31" fillId="27" borderId="34" xfId="46" applyFont="1" applyFill="1" applyBorder="1" applyAlignment="1">
      <alignment horizontal="left" vertical="center" wrapText="1"/>
    </xf>
    <xf numFmtId="0" fontId="31" fillId="27" borderId="29" xfId="46" applyFont="1" applyFill="1" applyBorder="1" applyAlignment="1">
      <alignment horizontal="left" vertical="center" wrapText="1"/>
    </xf>
    <xf numFmtId="0" fontId="31" fillId="27" borderId="30" xfId="46" applyFont="1" applyFill="1" applyBorder="1" applyAlignment="1">
      <alignment vertical="center" wrapText="1"/>
    </xf>
    <xf numFmtId="0" fontId="31" fillId="27" borderId="34" xfId="46" applyFont="1" applyFill="1" applyBorder="1" applyAlignment="1">
      <alignment vertical="center" wrapText="1"/>
    </xf>
    <xf numFmtId="0" fontId="31" fillId="27" borderId="29" xfId="46" applyFont="1" applyFill="1" applyBorder="1" applyAlignment="1">
      <alignment vertical="center" wrapText="1"/>
    </xf>
    <xf numFmtId="0" fontId="41" fillId="0" borderId="0" xfId="46" applyFont="1">
      <alignment vertical="center"/>
    </xf>
    <xf numFmtId="0" fontId="8" fillId="24" borderId="98" xfId="0" applyFont="1" applyFill="1" applyBorder="1" applyAlignment="1">
      <alignment horizontal="left" vertical="center"/>
    </xf>
    <xf numFmtId="0" fontId="8" fillId="24" borderId="99" xfId="0" applyFont="1" applyFill="1" applyBorder="1" applyAlignment="1">
      <alignment horizontal="left" vertical="center"/>
    </xf>
    <xf numFmtId="0" fontId="8" fillId="25" borderId="99" xfId="0" applyFont="1" applyFill="1" applyBorder="1">
      <alignment vertical="center"/>
    </xf>
    <xf numFmtId="0" fontId="28" fillId="25" borderId="99" xfId="0" applyFont="1" applyFill="1" applyBorder="1">
      <alignment vertical="center"/>
    </xf>
    <xf numFmtId="0" fontId="8" fillId="25" borderId="100" xfId="0" applyFont="1" applyFill="1" applyBorder="1">
      <alignment vertical="center"/>
    </xf>
    <xf numFmtId="0" fontId="8" fillId="24" borderId="101" xfId="0" applyFont="1" applyFill="1" applyBorder="1" applyAlignment="1">
      <alignment horizontal="left" vertical="center"/>
    </xf>
    <xf numFmtId="0" fontId="8" fillId="24" borderId="102" xfId="0" applyFont="1" applyFill="1" applyBorder="1">
      <alignment vertical="center"/>
    </xf>
    <xf numFmtId="0" fontId="8" fillId="25" borderId="102" xfId="0" applyFont="1" applyFill="1" applyBorder="1">
      <alignment vertical="center"/>
    </xf>
    <xf numFmtId="0" fontId="8" fillId="0" borderId="102" xfId="0" applyFont="1" applyBorder="1">
      <alignment vertical="center"/>
    </xf>
    <xf numFmtId="0" fontId="8" fillId="0" borderId="103" xfId="0" applyFont="1" applyBorder="1">
      <alignment vertical="center"/>
    </xf>
    <xf numFmtId="0" fontId="8" fillId="24" borderId="104" xfId="0" applyFont="1" applyFill="1" applyBorder="1" applyAlignment="1">
      <alignment horizontal="left" vertical="center"/>
    </xf>
    <xf numFmtId="0" fontId="8" fillId="24" borderId="105" xfId="0" applyFont="1" applyFill="1" applyBorder="1">
      <alignment vertical="center"/>
    </xf>
    <xf numFmtId="0" fontId="8" fillId="25" borderId="105" xfId="0" applyFont="1" applyFill="1" applyBorder="1">
      <alignment vertical="center"/>
    </xf>
    <xf numFmtId="0" fontId="8" fillId="0" borderId="105" xfId="0" applyFont="1" applyBorder="1">
      <alignment vertical="center"/>
    </xf>
    <xf numFmtId="0" fontId="8" fillId="0" borderId="106" xfId="0" applyFont="1" applyBorder="1">
      <alignment vertical="center"/>
    </xf>
    <xf numFmtId="0" fontId="5" fillId="27" borderId="69" xfId="0" applyFont="1" applyFill="1" applyBorder="1" applyAlignment="1">
      <alignment horizontal="center" vertical="center"/>
    </xf>
    <xf numFmtId="181" fontId="5" fillId="0" borderId="12" xfId="0" applyNumberFormat="1" applyFont="1" applyBorder="1" applyProtection="1">
      <alignment vertical="center"/>
      <protection locked="0"/>
    </xf>
    <xf numFmtId="181" fontId="5" fillId="0" borderId="13" xfId="0" applyNumberFormat="1" applyFont="1" applyBorder="1" applyProtection="1">
      <alignment vertical="center"/>
      <protection locked="0"/>
    </xf>
    <xf numFmtId="0" fontId="5" fillId="27" borderId="49" xfId="0" applyFont="1" applyFill="1" applyBorder="1" applyAlignment="1">
      <alignment vertical="center" wrapText="1"/>
    </xf>
    <xf numFmtId="0" fontId="5" fillId="27" borderId="50" xfId="0" applyFont="1" applyFill="1" applyBorder="1">
      <alignment vertical="center"/>
    </xf>
    <xf numFmtId="0" fontId="5" fillId="27" borderId="51" xfId="0" applyFont="1" applyFill="1" applyBorder="1">
      <alignment vertical="center"/>
    </xf>
    <xf numFmtId="49" fontId="5" fillId="0" borderId="50" xfId="0" applyNumberFormat="1" applyFont="1" applyBorder="1" applyAlignment="1" applyProtection="1">
      <alignment horizontal="left" vertical="center"/>
      <protection locked="0"/>
    </xf>
    <xf numFmtId="49" fontId="5" fillId="0" borderId="66" xfId="0" applyNumberFormat="1" applyFont="1" applyBorder="1" applyAlignment="1" applyProtection="1">
      <alignment horizontal="left" vertical="center"/>
      <protection locked="0"/>
    </xf>
    <xf numFmtId="49" fontId="5" fillId="0" borderId="50" xfId="0" applyNumberFormat="1" applyFont="1" applyBorder="1" applyAlignment="1">
      <alignment horizontal="left" vertical="center"/>
    </xf>
    <xf numFmtId="49" fontId="5" fillId="0" borderId="66" xfId="0" applyNumberFormat="1" applyFont="1" applyBorder="1" applyAlignment="1">
      <alignment horizontal="left" vertical="center"/>
    </xf>
    <xf numFmtId="0" fontId="5" fillId="27" borderId="54" xfId="0" applyFont="1" applyFill="1" applyBorder="1">
      <alignment vertical="center"/>
    </xf>
    <xf numFmtId="0" fontId="5" fillId="27" borderId="0" xfId="0" applyFont="1" applyFill="1">
      <alignment vertical="center"/>
    </xf>
    <xf numFmtId="0" fontId="5" fillId="27" borderId="22" xfId="0" applyFont="1" applyFill="1" applyBorder="1">
      <alignment vertical="center"/>
    </xf>
    <xf numFmtId="49" fontId="5" fillId="0" borderId="19" xfId="0" applyNumberFormat="1" applyFont="1" applyBorder="1" applyProtection="1">
      <alignment vertical="center"/>
      <protection locked="0"/>
    </xf>
    <xf numFmtId="49" fontId="5" fillId="0" borderId="62" xfId="0" applyNumberFormat="1" applyFont="1" applyBorder="1" applyProtection="1">
      <alignment vertical="center"/>
      <protection locked="0"/>
    </xf>
    <xf numFmtId="0" fontId="5" fillId="0" borderId="24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0" borderId="26" xfId="0" applyFont="1" applyBorder="1" applyAlignment="1">
      <alignment horizontal="center" vertical="center" textRotation="255" shrinkToFit="1"/>
    </xf>
    <xf numFmtId="176" fontId="5" fillId="0" borderId="11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5" fillId="27" borderId="49" xfId="0" applyFont="1" applyFill="1" applyBorder="1" applyAlignment="1">
      <alignment horizontal="center" vertical="center" textRotation="255" shrinkToFit="1"/>
    </xf>
    <xf numFmtId="0" fontId="5" fillId="27" borderId="52" xfId="0" applyFont="1" applyFill="1" applyBorder="1" applyAlignment="1">
      <alignment horizontal="center" vertical="center" textRotation="255" shrinkToFit="1"/>
    </xf>
    <xf numFmtId="0" fontId="5" fillId="27" borderId="70" xfId="0" applyFont="1" applyFill="1" applyBorder="1" applyAlignment="1">
      <alignment horizontal="center" vertical="center" textRotation="255" shrinkToFit="1"/>
    </xf>
    <xf numFmtId="0" fontId="5" fillId="27" borderId="71" xfId="0" applyFont="1" applyFill="1" applyBorder="1" applyAlignment="1">
      <alignment horizontal="center" vertical="center" textRotation="255" shrinkToFit="1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179" fontId="5" fillId="0" borderId="11" xfId="0" applyNumberFormat="1" applyFont="1" applyBorder="1" applyAlignment="1" applyProtection="1">
      <alignment horizontal="center" vertical="center"/>
      <protection locked="0"/>
    </xf>
    <xf numFmtId="179" fontId="5" fillId="0" borderId="10" xfId="0" applyNumberFormat="1" applyFont="1" applyBorder="1" applyAlignment="1" applyProtection="1">
      <alignment horizontal="center" vertical="center"/>
      <protection locked="0"/>
    </xf>
    <xf numFmtId="179" fontId="5" fillId="0" borderId="18" xfId="0" applyNumberFormat="1" applyFont="1" applyBorder="1" applyAlignment="1" applyProtection="1">
      <alignment horizontal="center" vertical="center"/>
      <protection locked="0"/>
    </xf>
    <xf numFmtId="176" fontId="5" fillId="27" borderId="10" xfId="0" applyNumberFormat="1" applyFont="1" applyFill="1" applyBorder="1" applyAlignment="1">
      <alignment horizontal="center" vertical="center"/>
    </xf>
    <xf numFmtId="176" fontId="5" fillId="27" borderId="68" xfId="0" applyNumberFormat="1" applyFont="1" applyFill="1" applyBorder="1" applyAlignment="1">
      <alignment horizontal="center" vertical="center"/>
    </xf>
    <xf numFmtId="0" fontId="5" fillId="27" borderId="55" xfId="0" applyFont="1" applyFill="1" applyBorder="1" applyAlignment="1">
      <alignment horizontal="center" vertical="center"/>
    </xf>
    <xf numFmtId="0" fontId="5" fillId="27" borderId="13" xfId="0" applyFont="1" applyFill="1" applyBorder="1" applyAlignment="1">
      <alignment horizontal="center" vertical="center"/>
    </xf>
    <xf numFmtId="0" fontId="5" fillId="27" borderId="63" xfId="0" applyFont="1" applyFill="1" applyBorder="1" applyAlignment="1">
      <alignment horizontal="center" vertical="center"/>
    </xf>
    <xf numFmtId="178" fontId="5" fillId="27" borderId="55" xfId="0" applyNumberFormat="1" applyFont="1" applyFill="1" applyBorder="1" applyAlignment="1">
      <alignment horizontal="center" vertical="center"/>
    </xf>
    <xf numFmtId="178" fontId="5" fillId="27" borderId="13" xfId="0" applyNumberFormat="1" applyFont="1" applyFill="1" applyBorder="1" applyAlignment="1">
      <alignment horizontal="center" vertical="center"/>
    </xf>
    <xf numFmtId="178" fontId="5" fillId="27" borderId="14" xfId="0" applyNumberFormat="1" applyFont="1" applyFill="1" applyBorder="1" applyAlignment="1">
      <alignment horizontal="center" vertical="center"/>
    </xf>
    <xf numFmtId="178" fontId="5" fillId="27" borderId="12" xfId="0" applyNumberFormat="1" applyFont="1" applyFill="1" applyBorder="1" applyAlignment="1">
      <alignment horizontal="center" vertical="center"/>
    </xf>
    <xf numFmtId="178" fontId="5" fillId="27" borderId="63" xfId="0" applyNumberFormat="1" applyFont="1" applyFill="1" applyBorder="1" applyAlignment="1">
      <alignment horizontal="center" vertical="center"/>
    </xf>
    <xf numFmtId="0" fontId="5" fillId="27" borderId="53" xfId="0" applyFont="1" applyFill="1" applyBorder="1" applyAlignment="1">
      <alignment horizontal="center" vertical="center"/>
    </xf>
    <xf numFmtId="0" fontId="5" fillId="27" borderId="10" xfId="0" applyFont="1" applyFill="1" applyBorder="1" applyAlignment="1">
      <alignment horizontal="center" vertical="center"/>
    </xf>
    <xf numFmtId="0" fontId="5" fillId="27" borderId="0" xfId="0" applyFont="1" applyFill="1" applyAlignment="1">
      <alignment horizontal="center" vertical="center"/>
    </xf>
    <xf numFmtId="0" fontId="5" fillId="27" borderId="67" xfId="0" applyFont="1" applyFill="1" applyBorder="1" applyAlignment="1">
      <alignment horizontal="center" vertical="center"/>
    </xf>
    <xf numFmtId="0" fontId="5" fillId="27" borderId="52" xfId="0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0" fontId="5" fillId="27" borderId="65" xfId="0" applyFont="1" applyFill="1" applyBorder="1" applyAlignment="1">
      <alignment horizontal="center" vertical="center"/>
    </xf>
    <xf numFmtId="181" fontId="5" fillId="0" borderId="55" xfId="0" applyNumberFormat="1" applyFont="1" applyBorder="1" applyProtection="1">
      <alignment vertical="center"/>
      <protection locked="0"/>
    </xf>
    <xf numFmtId="179" fontId="5" fillId="0" borderId="46" xfId="0" applyNumberFormat="1" applyFont="1" applyBorder="1" applyAlignment="1" applyProtection="1">
      <alignment horizontal="center" vertical="center"/>
      <protection locked="0"/>
    </xf>
    <xf numFmtId="179" fontId="5" fillId="0" borderId="44" xfId="0" applyNumberFormat="1" applyFont="1" applyBorder="1" applyAlignment="1" applyProtection="1">
      <alignment horizontal="center" vertical="center"/>
      <protection locked="0"/>
    </xf>
    <xf numFmtId="179" fontId="5" fillId="0" borderId="45" xfId="0" applyNumberFormat="1" applyFont="1" applyBorder="1" applyAlignment="1" applyProtection="1">
      <alignment horizontal="center" vertical="center"/>
      <protection locked="0"/>
    </xf>
    <xf numFmtId="176" fontId="5" fillId="0" borderId="46" xfId="0" applyNumberFormat="1" applyFont="1" applyBorder="1" applyProtection="1">
      <alignment vertical="center"/>
      <protection locked="0"/>
    </xf>
    <xf numFmtId="176" fontId="5" fillId="0" borderId="44" xfId="0" applyNumberFormat="1" applyFont="1" applyBorder="1" applyProtection="1">
      <alignment vertical="center"/>
      <protection locked="0"/>
    </xf>
    <xf numFmtId="176" fontId="5" fillId="27" borderId="44" xfId="0" applyNumberFormat="1" applyFont="1" applyFill="1" applyBorder="1" applyAlignment="1">
      <alignment horizontal="center" vertical="center"/>
    </xf>
    <xf numFmtId="176" fontId="5" fillId="27" borderId="64" xfId="0" applyNumberFormat="1" applyFont="1" applyFill="1" applyBorder="1" applyAlignment="1">
      <alignment horizontal="center" vertical="center"/>
    </xf>
    <xf numFmtId="179" fontId="5" fillId="0" borderId="12" xfId="0" applyNumberFormat="1" applyFont="1" applyBorder="1" applyAlignment="1" applyProtection="1">
      <alignment horizontal="center" vertical="center"/>
      <protection locked="0"/>
    </xf>
    <xf numFmtId="179" fontId="5" fillId="0" borderId="13" xfId="0" applyNumberFormat="1" applyFont="1" applyBorder="1" applyAlignment="1" applyProtection="1">
      <alignment horizontal="center" vertical="center"/>
      <protection locked="0"/>
    </xf>
    <xf numFmtId="179" fontId="5" fillId="0" borderId="14" xfId="0" applyNumberFormat="1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176" fontId="5" fillId="0" borderId="13" xfId="0" applyNumberFormat="1" applyFont="1" applyBorder="1" applyProtection="1">
      <alignment vertical="center"/>
      <protection locked="0"/>
    </xf>
    <xf numFmtId="176" fontId="5" fillId="27" borderId="13" xfId="0" applyNumberFormat="1" applyFont="1" applyFill="1" applyBorder="1" applyAlignment="1">
      <alignment horizontal="center" vertical="center"/>
    </xf>
    <xf numFmtId="176" fontId="5" fillId="27" borderId="63" xfId="0" applyNumberFormat="1" applyFont="1" applyFill="1" applyBorder="1" applyAlignment="1">
      <alignment horizontal="center" vertical="center"/>
    </xf>
    <xf numFmtId="181" fontId="5" fillId="0" borderId="46" xfId="0" applyNumberFormat="1" applyFont="1" applyBorder="1" applyProtection="1">
      <alignment vertical="center"/>
      <protection locked="0"/>
    </xf>
    <xf numFmtId="181" fontId="5" fillId="0" borderId="44" xfId="0" applyNumberFormat="1" applyFont="1" applyBorder="1" applyProtection="1">
      <alignment vertical="center"/>
      <protection locked="0"/>
    </xf>
    <xf numFmtId="0" fontId="5" fillId="27" borderId="54" xfId="0" applyFont="1" applyFill="1" applyBorder="1" applyAlignment="1">
      <alignment horizontal="center" vertical="center"/>
    </xf>
    <xf numFmtId="0" fontId="5" fillId="27" borderId="49" xfId="0" applyFont="1" applyFill="1" applyBorder="1" applyAlignment="1">
      <alignment horizontal="center" vertical="center"/>
    </xf>
    <xf numFmtId="0" fontId="5" fillId="27" borderId="50" xfId="0" applyFont="1" applyFill="1" applyBorder="1" applyAlignment="1">
      <alignment horizontal="center" vertical="center"/>
    </xf>
    <xf numFmtId="0" fontId="5" fillId="27" borderId="66" xfId="0" applyFont="1" applyFill="1" applyBorder="1" applyAlignment="1">
      <alignment horizontal="center" vertical="center"/>
    </xf>
    <xf numFmtId="0" fontId="5" fillId="27" borderId="53" xfId="0" applyFont="1" applyFill="1" applyBorder="1" applyAlignment="1">
      <alignment vertical="center" wrapText="1"/>
    </xf>
    <xf numFmtId="0" fontId="5" fillId="27" borderId="10" xfId="0" applyFont="1" applyFill="1" applyBorder="1">
      <alignment vertical="center"/>
    </xf>
    <xf numFmtId="0" fontId="5" fillId="27" borderId="18" xfId="0" applyFont="1" applyFill="1" applyBorder="1">
      <alignment vertical="center"/>
    </xf>
    <xf numFmtId="49" fontId="5" fillId="27" borderId="23" xfId="0" applyNumberFormat="1" applyFont="1" applyFill="1" applyBorder="1">
      <alignment vertical="center"/>
    </xf>
    <xf numFmtId="49" fontId="5" fillId="27" borderId="20" xfId="0" applyNumberFormat="1" applyFont="1" applyFill="1" applyBorder="1">
      <alignment vertical="center"/>
    </xf>
    <xf numFmtId="49" fontId="5" fillId="27" borderId="30" xfId="0" applyNumberFormat="1" applyFont="1" applyFill="1" applyBorder="1">
      <alignment vertical="center"/>
    </xf>
    <xf numFmtId="49" fontId="5" fillId="0" borderId="20" xfId="0" applyNumberFormat="1" applyFont="1" applyBorder="1" applyAlignment="1">
      <alignment horizontal="center" vertical="center"/>
    </xf>
    <xf numFmtId="49" fontId="5" fillId="27" borderId="32" xfId="0" applyNumberFormat="1" applyFont="1" applyFill="1" applyBorder="1">
      <alignment vertical="center"/>
    </xf>
    <xf numFmtId="49" fontId="5" fillId="27" borderId="33" xfId="0" applyNumberFormat="1" applyFont="1" applyFill="1" applyBorder="1">
      <alignment vertical="center"/>
    </xf>
    <xf numFmtId="49" fontId="5" fillId="27" borderId="34" xfId="0" applyNumberFormat="1" applyFont="1" applyFill="1" applyBorder="1">
      <alignment vertical="center"/>
    </xf>
    <xf numFmtId="49" fontId="5" fillId="0" borderId="32" xfId="0" applyNumberFormat="1" applyFont="1" applyBorder="1">
      <alignment vertical="center"/>
    </xf>
    <xf numFmtId="49" fontId="5" fillId="0" borderId="33" xfId="0" applyNumberFormat="1" applyFont="1" applyBorder="1">
      <alignment vertical="center"/>
    </xf>
    <xf numFmtId="49" fontId="5" fillId="0" borderId="61" xfId="0" applyNumberFormat="1" applyFont="1" applyBorder="1">
      <alignment vertical="center"/>
    </xf>
    <xf numFmtId="49" fontId="5" fillId="0" borderId="46" xfId="0" applyNumberFormat="1" applyFont="1" applyBorder="1">
      <alignment vertical="center"/>
    </xf>
    <xf numFmtId="49" fontId="5" fillId="0" borderId="44" xfId="0" applyNumberFormat="1" applyFont="1" applyBorder="1">
      <alignment vertical="center"/>
    </xf>
    <xf numFmtId="49" fontId="5" fillId="0" borderId="64" xfId="0" applyNumberFormat="1" applyFont="1" applyBorder="1">
      <alignment vertical="center"/>
    </xf>
    <xf numFmtId="49" fontId="5" fillId="0" borderId="19" xfId="0" applyNumberFormat="1" applyFont="1" applyBorder="1">
      <alignment vertical="center"/>
    </xf>
    <xf numFmtId="49" fontId="5" fillId="0" borderId="62" xfId="0" applyNumberFormat="1" applyFont="1" applyBorder="1">
      <alignment vertical="center"/>
    </xf>
    <xf numFmtId="0" fontId="5" fillId="27" borderId="54" xfId="0" applyFont="1" applyFill="1" applyBorder="1" applyAlignment="1">
      <alignment vertical="center" wrapText="1"/>
    </xf>
    <xf numFmtId="0" fontId="5" fillId="27" borderId="27" xfId="0" applyFont="1" applyFill="1" applyBorder="1">
      <alignment vertical="center"/>
    </xf>
    <xf numFmtId="0" fontId="5" fillId="27" borderId="29" xfId="0" applyFont="1" applyFill="1" applyBorder="1">
      <alignment vertical="center"/>
    </xf>
    <xf numFmtId="49" fontId="5" fillId="0" borderId="27" xfId="0" applyNumberFormat="1" applyFont="1" applyBorder="1">
      <alignment vertical="center"/>
    </xf>
    <xf numFmtId="49" fontId="5" fillId="0" borderId="28" xfId="0" applyNumberFormat="1" applyFont="1" applyBorder="1">
      <alignment vertical="center"/>
    </xf>
    <xf numFmtId="49" fontId="5" fillId="0" borderId="29" xfId="0" applyNumberFormat="1" applyFont="1" applyBorder="1">
      <alignment vertical="center"/>
    </xf>
    <xf numFmtId="49" fontId="5" fillId="0" borderId="59" xfId="0" applyNumberFormat="1" applyFont="1" applyBorder="1">
      <alignment vertical="center"/>
    </xf>
    <xf numFmtId="0" fontId="5" fillId="27" borderId="55" xfId="0" applyFont="1" applyFill="1" applyBorder="1">
      <alignment vertical="center"/>
    </xf>
    <xf numFmtId="0" fontId="5" fillId="27" borderId="13" xfId="0" applyFont="1" applyFill="1" applyBorder="1">
      <alignment vertical="center"/>
    </xf>
    <xf numFmtId="0" fontId="5" fillId="27" borderId="14" xfId="0" applyFont="1" applyFill="1" applyBorder="1">
      <alignment vertical="center"/>
    </xf>
    <xf numFmtId="181" fontId="5" fillId="0" borderId="12" xfId="0" applyNumberFormat="1" applyFont="1" applyBorder="1">
      <alignment vertical="center"/>
    </xf>
    <xf numFmtId="181" fontId="5" fillId="0" borderId="13" xfId="0" applyNumberFormat="1" applyFont="1" applyBorder="1">
      <alignment vertical="center"/>
    </xf>
    <xf numFmtId="0" fontId="5" fillId="27" borderId="36" xfId="0" applyFont="1" applyFill="1" applyBorder="1" applyAlignment="1">
      <alignment vertical="center" wrapText="1"/>
    </xf>
    <xf numFmtId="0" fontId="5" fillId="27" borderId="37" xfId="0" applyFont="1" applyFill="1" applyBorder="1" applyAlignment="1">
      <alignment vertical="center" wrapText="1"/>
    </xf>
    <xf numFmtId="0" fontId="5" fillId="27" borderId="47" xfId="0" applyFont="1" applyFill="1" applyBorder="1" applyAlignment="1">
      <alignment vertical="center" wrapText="1"/>
    </xf>
    <xf numFmtId="0" fontId="5" fillId="0" borderId="36" xfId="0" applyFont="1" applyBorder="1" applyProtection="1">
      <alignment vertical="center"/>
      <protection locked="0"/>
    </xf>
    <xf numFmtId="0" fontId="5" fillId="0" borderId="37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27" borderId="52" xfId="0" applyFont="1" applyFill="1" applyBorder="1" applyAlignment="1">
      <alignment vertical="center" wrapText="1"/>
    </xf>
    <xf numFmtId="0" fontId="5" fillId="27" borderId="16" xfId="0" applyFont="1" applyFill="1" applyBorder="1" applyAlignment="1">
      <alignment vertical="center" wrapText="1"/>
    </xf>
    <xf numFmtId="0" fontId="5" fillId="27" borderId="17" xfId="0" applyFont="1" applyFill="1" applyBorder="1" applyAlignment="1">
      <alignment vertical="center" wrapText="1"/>
    </xf>
    <xf numFmtId="49" fontId="5" fillId="27" borderId="27" xfId="0" applyNumberFormat="1" applyFont="1" applyFill="1" applyBorder="1" applyAlignment="1">
      <alignment vertical="center" wrapText="1" shrinkToFit="1"/>
    </xf>
    <xf numFmtId="49" fontId="5" fillId="27" borderId="28" xfId="0" applyNumberFormat="1" applyFont="1" applyFill="1" applyBorder="1" applyAlignment="1">
      <alignment vertical="center" wrapText="1" shrinkToFit="1"/>
    </xf>
    <xf numFmtId="49" fontId="5" fillId="27" borderId="29" xfId="0" applyNumberFormat="1" applyFont="1" applyFill="1" applyBorder="1" applyAlignment="1">
      <alignment vertical="center" wrapText="1" shrinkToFit="1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179" fontId="5" fillId="0" borderId="36" xfId="0" applyNumberFormat="1" applyFont="1" applyBorder="1" applyAlignment="1">
      <alignment horizontal="center" vertical="center"/>
    </xf>
    <xf numFmtId="179" fontId="5" fillId="0" borderId="37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left" vertical="center"/>
    </xf>
    <xf numFmtId="0" fontId="5" fillId="27" borderId="35" xfId="0" applyFont="1" applyFill="1" applyBorder="1">
      <alignment vertical="center"/>
    </xf>
    <xf numFmtId="0" fontId="5" fillId="27" borderId="37" xfId="0" applyFont="1" applyFill="1" applyBorder="1">
      <alignment vertical="center"/>
    </xf>
    <xf numFmtId="0" fontId="5" fillId="27" borderId="47" xfId="0" applyFont="1" applyFill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27" xfId="0" applyNumberFormat="1" applyFont="1" applyBorder="1" applyAlignment="1" applyProtection="1">
      <alignment horizontal="left" vertical="center"/>
      <protection locked="0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49" fontId="5" fillId="0" borderId="59" xfId="0" applyNumberFormat="1" applyFont="1" applyBorder="1" applyAlignment="1" applyProtection="1">
      <alignment horizontal="left" vertical="center"/>
      <protection locked="0"/>
    </xf>
    <xf numFmtId="49" fontId="5" fillId="0" borderId="57" xfId="0" applyNumberFormat="1" applyFont="1" applyBorder="1" applyAlignment="1" applyProtection="1">
      <alignment horizontal="left" vertical="center"/>
      <protection locked="0"/>
    </xf>
    <xf numFmtId="49" fontId="5" fillId="0" borderId="58" xfId="0" applyNumberFormat="1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49" fontId="5" fillId="27" borderId="27" xfId="0" applyNumberFormat="1" applyFont="1" applyFill="1" applyBorder="1" applyAlignment="1">
      <alignment vertical="center" wrapText="1"/>
    </xf>
    <xf numFmtId="49" fontId="5" fillId="27" borderId="29" xfId="0" applyNumberFormat="1" applyFont="1" applyFill="1" applyBorder="1" applyAlignment="1">
      <alignment vertical="center" wrapText="1"/>
    </xf>
    <xf numFmtId="179" fontId="5" fillId="0" borderId="36" xfId="0" applyNumberFormat="1" applyFont="1" applyBorder="1" applyAlignment="1" applyProtection="1">
      <alignment horizontal="center" vertical="center"/>
      <protection locked="0"/>
    </xf>
    <xf numFmtId="179" fontId="5" fillId="0" borderId="37" xfId="0" applyNumberFormat="1" applyFont="1" applyBorder="1" applyAlignment="1" applyProtection="1">
      <alignment horizontal="center" vertical="center"/>
      <protection locked="0"/>
    </xf>
    <xf numFmtId="179" fontId="5" fillId="0" borderId="38" xfId="0" applyNumberFormat="1" applyFont="1" applyBorder="1" applyAlignment="1" applyProtection="1">
      <alignment horizontal="center" vertical="center"/>
      <protection locked="0"/>
    </xf>
    <xf numFmtId="0" fontId="34" fillId="0" borderId="12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49" fontId="34" fillId="0" borderId="11" xfId="0" applyNumberFormat="1" applyFont="1" applyBorder="1" applyAlignment="1" applyProtection="1">
      <alignment horizontal="center" vertical="center"/>
      <protection locked="0"/>
    </xf>
    <xf numFmtId="49" fontId="34" fillId="0" borderId="10" xfId="0" applyNumberFormat="1" applyFont="1" applyBorder="1" applyAlignment="1" applyProtection="1">
      <alignment horizontal="center" vertical="center"/>
      <protection locked="0"/>
    </xf>
    <xf numFmtId="49" fontId="34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69" xfId="0" applyNumberFormat="1" applyFont="1" applyBorder="1" applyAlignment="1" applyProtection="1">
      <alignment horizontal="left" vertical="center"/>
      <protection locked="0"/>
    </xf>
    <xf numFmtId="0" fontId="5" fillId="27" borderId="49" xfId="0" applyFont="1" applyFill="1" applyBorder="1">
      <alignment vertical="center"/>
    </xf>
    <xf numFmtId="0" fontId="5" fillId="0" borderId="47" xfId="0" applyFont="1" applyBorder="1" applyProtection="1">
      <alignment vertical="center"/>
      <protection locked="0"/>
    </xf>
    <xf numFmtId="49" fontId="5" fillId="0" borderId="27" xfId="0" applyNumberFormat="1" applyFont="1" applyBorder="1" applyProtection="1">
      <alignment vertical="center"/>
      <protection locked="0"/>
    </xf>
    <xf numFmtId="49" fontId="5" fillId="0" borderId="28" xfId="0" applyNumberFormat="1" applyFont="1" applyBorder="1" applyProtection="1">
      <alignment vertical="center"/>
      <protection locked="0"/>
    </xf>
    <xf numFmtId="49" fontId="5" fillId="0" borderId="29" xfId="0" applyNumberFormat="1" applyFont="1" applyBorder="1" applyProtection="1">
      <alignment vertical="center"/>
      <protection locked="0"/>
    </xf>
    <xf numFmtId="0" fontId="5" fillId="27" borderId="52" xfId="0" applyFont="1" applyFill="1" applyBorder="1">
      <alignment vertical="center"/>
    </xf>
    <xf numFmtId="0" fontId="5" fillId="27" borderId="16" xfId="0" applyFont="1" applyFill="1" applyBorder="1">
      <alignment vertical="center"/>
    </xf>
    <xf numFmtId="0" fontId="5" fillId="27" borderId="17" xfId="0" applyFont="1" applyFill="1" applyBorder="1">
      <alignment vertical="center"/>
    </xf>
    <xf numFmtId="0" fontId="5" fillId="27" borderId="43" xfId="0" applyFont="1" applyFill="1" applyBorder="1">
      <alignment vertical="center"/>
    </xf>
    <xf numFmtId="0" fontId="5" fillId="27" borderId="44" xfId="0" applyFont="1" applyFill="1" applyBorder="1">
      <alignment vertical="center"/>
    </xf>
    <xf numFmtId="0" fontId="5" fillId="27" borderId="45" xfId="0" applyFont="1" applyFill="1" applyBorder="1">
      <alignment vertical="center"/>
    </xf>
    <xf numFmtId="49" fontId="5" fillId="0" borderId="12" xfId="0" applyNumberFormat="1" applyFont="1" applyBorder="1" applyProtection="1">
      <alignment vertical="center"/>
      <protection locked="0"/>
    </xf>
    <xf numFmtId="49" fontId="5" fillId="0" borderId="13" xfId="0" applyNumberFormat="1" applyFont="1" applyBorder="1" applyProtection="1">
      <alignment vertical="center"/>
      <protection locked="0"/>
    </xf>
    <xf numFmtId="49" fontId="5" fillId="0" borderId="14" xfId="0" applyNumberFormat="1" applyFont="1" applyBorder="1" applyProtection="1">
      <alignment vertical="center"/>
      <protection locked="0"/>
    </xf>
    <xf numFmtId="0" fontId="5" fillId="27" borderId="56" xfId="0" applyFont="1" applyFill="1" applyBorder="1" applyAlignment="1">
      <alignment horizontal="left" vertical="center"/>
    </xf>
    <xf numFmtId="0" fontId="5" fillId="27" borderId="57" xfId="0" applyFont="1" applyFill="1" applyBorder="1" applyAlignment="1">
      <alignment horizontal="left" vertical="center"/>
    </xf>
    <xf numFmtId="0" fontId="5" fillId="27" borderId="42" xfId="0" applyFont="1" applyFill="1" applyBorder="1" applyAlignment="1">
      <alignment vertical="center" shrinkToFit="1"/>
    </xf>
    <xf numFmtId="0" fontId="5" fillId="27" borderId="40" xfId="0" applyFont="1" applyFill="1" applyBorder="1" applyAlignment="1">
      <alignment vertical="center" shrinkToFit="1"/>
    </xf>
    <xf numFmtId="0" fontId="5" fillId="27" borderId="41" xfId="0" applyFont="1" applyFill="1" applyBorder="1" applyAlignment="1">
      <alignment vertical="center" shrinkToFit="1"/>
    </xf>
    <xf numFmtId="181" fontId="5" fillId="0" borderId="42" xfId="0" applyNumberFormat="1" applyFont="1" applyBorder="1" applyProtection="1">
      <alignment vertical="center"/>
      <protection locked="0"/>
    </xf>
    <xf numFmtId="181" fontId="5" fillId="0" borderId="40" xfId="0" applyNumberFormat="1" applyFont="1" applyBorder="1" applyProtection="1">
      <alignment vertical="center"/>
      <protection locked="0"/>
    </xf>
    <xf numFmtId="183" fontId="5" fillId="27" borderId="40" xfId="0" applyNumberFormat="1" applyFont="1" applyFill="1" applyBorder="1" applyAlignment="1">
      <alignment horizontal="center" vertical="center"/>
    </xf>
    <xf numFmtId="183" fontId="5" fillId="27" borderId="48" xfId="0" applyNumberFormat="1" applyFont="1" applyFill="1" applyBorder="1" applyAlignment="1">
      <alignment horizontal="center" vertical="center"/>
    </xf>
    <xf numFmtId="0" fontId="5" fillId="27" borderId="46" xfId="0" applyFont="1" applyFill="1" applyBorder="1">
      <alignment vertical="center"/>
    </xf>
    <xf numFmtId="49" fontId="5" fillId="0" borderId="59" xfId="0" applyNumberFormat="1" applyFont="1" applyBorder="1" applyProtection="1">
      <alignment vertical="center"/>
      <protection locked="0"/>
    </xf>
    <xf numFmtId="0" fontId="5" fillId="27" borderId="27" xfId="0" applyFont="1" applyFill="1" applyBorder="1" applyAlignment="1">
      <alignment horizontal="center" vertical="center"/>
    </xf>
    <xf numFmtId="0" fontId="5" fillId="27" borderId="29" xfId="0" applyFont="1" applyFill="1" applyBorder="1" applyAlignment="1">
      <alignment horizontal="center" vertical="center"/>
    </xf>
    <xf numFmtId="181" fontId="5" fillId="0" borderId="43" xfId="0" applyNumberFormat="1" applyFont="1" applyBorder="1" applyProtection="1">
      <alignment vertical="center"/>
      <protection locked="0"/>
    </xf>
    <xf numFmtId="0" fontId="5" fillId="27" borderId="28" xfId="0" applyFont="1" applyFill="1" applyBorder="1">
      <alignment vertical="center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Protection="1">
      <alignment vertical="center"/>
      <protection locked="0"/>
    </xf>
    <xf numFmtId="49" fontId="5" fillId="0" borderId="61" xfId="0" applyNumberFormat="1" applyFont="1" applyBorder="1" applyProtection="1">
      <alignment vertical="center"/>
      <protection locked="0"/>
    </xf>
    <xf numFmtId="49" fontId="5" fillId="27" borderId="27" xfId="0" applyNumberFormat="1" applyFont="1" applyFill="1" applyBorder="1">
      <alignment vertical="center"/>
    </xf>
    <xf numFmtId="49" fontId="5" fillId="27" borderId="28" xfId="0" applyNumberFormat="1" applyFont="1" applyFill="1" applyBorder="1">
      <alignment vertical="center"/>
    </xf>
    <xf numFmtId="49" fontId="5" fillId="27" borderId="29" xfId="0" applyNumberFormat="1" applyFont="1" applyFill="1" applyBorder="1">
      <alignment vertical="center"/>
    </xf>
    <xf numFmtId="0" fontId="5" fillId="27" borderId="39" xfId="0" applyFont="1" applyFill="1" applyBorder="1" applyAlignment="1">
      <alignment vertical="center" shrinkToFit="1"/>
    </xf>
    <xf numFmtId="49" fontId="5" fillId="0" borderId="57" xfId="0" applyNumberFormat="1" applyFont="1" applyBorder="1" applyProtection="1">
      <alignment vertical="center"/>
      <protection locked="0"/>
    </xf>
    <xf numFmtId="49" fontId="5" fillId="0" borderId="58" xfId="0" applyNumberFormat="1" applyFont="1" applyBorder="1" applyProtection="1">
      <alignment vertical="center"/>
      <protection locked="0"/>
    </xf>
    <xf numFmtId="49" fontId="5" fillId="0" borderId="32" xfId="0" applyNumberFormat="1" applyFont="1" applyBorder="1" applyProtection="1">
      <alignment vertical="center"/>
      <protection locked="0"/>
    </xf>
    <xf numFmtId="49" fontId="5" fillId="27" borderId="27" xfId="0" applyNumberFormat="1" applyFont="1" applyFill="1" applyBorder="1" applyAlignment="1">
      <alignment vertical="center" shrinkToFit="1"/>
    </xf>
    <xf numFmtId="49" fontId="5" fillId="27" borderId="28" xfId="0" applyNumberFormat="1" applyFont="1" applyFill="1" applyBorder="1" applyAlignment="1">
      <alignment vertical="center" shrinkToFit="1"/>
    </xf>
    <xf numFmtId="49" fontId="5" fillId="27" borderId="29" xfId="0" applyNumberFormat="1" applyFont="1" applyFill="1" applyBorder="1" applyAlignment="1">
      <alignment vertical="center" shrinkToFit="1"/>
    </xf>
    <xf numFmtId="49" fontId="5" fillId="0" borderId="46" xfId="0" applyNumberFormat="1" applyFont="1" applyBorder="1" applyProtection="1">
      <alignment vertical="center"/>
      <protection locked="0"/>
    </xf>
    <xf numFmtId="49" fontId="5" fillId="0" borderId="44" xfId="0" applyNumberFormat="1" applyFont="1" applyBorder="1" applyProtection="1">
      <alignment vertical="center"/>
      <protection locked="0"/>
    </xf>
    <xf numFmtId="49" fontId="5" fillId="0" borderId="64" xfId="0" applyNumberFormat="1" applyFont="1" applyBorder="1" applyProtection="1">
      <alignment vertical="center"/>
      <protection locked="0"/>
    </xf>
    <xf numFmtId="0" fontId="5" fillId="27" borderId="55" xfId="0" applyFont="1" applyFill="1" applyBorder="1" applyAlignment="1">
      <alignment horizontal="distributed" vertical="center"/>
    </xf>
    <xf numFmtId="0" fontId="5" fillId="27" borderId="13" xfId="0" applyFont="1" applyFill="1" applyBorder="1" applyAlignment="1">
      <alignment horizontal="distributed" vertical="center"/>
    </xf>
    <xf numFmtId="0" fontId="5" fillId="27" borderId="14" xfId="0" applyFont="1" applyFill="1" applyBorder="1" applyAlignment="1">
      <alignment horizontal="distributed" vertical="center"/>
    </xf>
    <xf numFmtId="0" fontId="5" fillId="27" borderId="15" xfId="0" applyFont="1" applyFill="1" applyBorder="1" applyAlignment="1">
      <alignment horizontal="center" vertical="center"/>
    </xf>
    <xf numFmtId="0" fontId="5" fillId="27" borderId="17" xfId="0" applyFont="1" applyFill="1" applyBorder="1" applyAlignment="1">
      <alignment horizontal="center" vertical="center"/>
    </xf>
    <xf numFmtId="0" fontId="5" fillId="27" borderId="40" xfId="0" applyFont="1" applyFill="1" applyBorder="1" applyAlignment="1">
      <alignment horizontal="center" vertical="center"/>
    </xf>
    <xf numFmtId="0" fontId="5" fillId="27" borderId="41" xfId="0" applyFont="1" applyFill="1" applyBorder="1" applyAlignment="1">
      <alignment horizontal="center" vertical="center"/>
    </xf>
    <xf numFmtId="181" fontId="5" fillId="0" borderId="55" xfId="0" applyNumberFormat="1" applyFont="1" applyBorder="1">
      <alignment vertical="center"/>
    </xf>
    <xf numFmtId="181" fontId="5" fillId="0" borderId="43" xfId="0" applyNumberFormat="1" applyFont="1" applyBorder="1">
      <alignment vertical="center"/>
    </xf>
    <xf numFmtId="181" fontId="5" fillId="0" borderId="44" xfId="0" applyNumberFormat="1" applyFont="1" applyBorder="1">
      <alignment vertical="center"/>
    </xf>
    <xf numFmtId="181" fontId="5" fillId="0" borderId="46" xfId="0" applyNumberFormat="1" applyFont="1" applyBorder="1">
      <alignment vertical="center"/>
    </xf>
    <xf numFmtId="0" fontId="5" fillId="27" borderId="39" xfId="0" applyFont="1" applyFill="1" applyBorder="1" applyAlignment="1">
      <alignment horizontal="center" vertical="center"/>
    </xf>
    <xf numFmtId="0" fontId="5" fillId="27" borderId="48" xfId="0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49" fontId="5" fillId="0" borderId="13" xfId="0" applyNumberFormat="1" applyFont="1" applyBorder="1">
      <alignment vertical="center"/>
    </xf>
    <xf numFmtId="0" fontId="5" fillId="27" borderId="68" xfId="0" applyFont="1" applyFill="1" applyBorder="1" applyAlignment="1">
      <alignment horizontal="center" vertical="center"/>
    </xf>
    <xf numFmtId="181" fontId="5" fillId="0" borderId="46" xfId="0" applyNumberFormat="1" applyFont="1" applyBorder="1" applyAlignment="1">
      <alignment horizontal="center" vertical="center"/>
    </xf>
    <xf numFmtId="181" fontId="5" fillId="0" borderId="44" xfId="0" applyNumberFormat="1" applyFont="1" applyBorder="1" applyAlignment="1">
      <alignment horizontal="center" vertical="center"/>
    </xf>
    <xf numFmtId="181" fontId="5" fillId="0" borderId="42" xfId="0" applyNumberFormat="1" applyFont="1" applyBorder="1">
      <alignment vertical="center"/>
    </xf>
    <xf numFmtId="181" fontId="5" fillId="0" borderId="40" xfId="0" applyNumberFormat="1" applyFont="1" applyBorder="1">
      <alignment vertical="center"/>
    </xf>
    <xf numFmtId="179" fontId="5" fillId="0" borderId="46" xfId="0" applyNumberFormat="1" applyFont="1" applyBorder="1" applyAlignment="1">
      <alignment horizontal="center" vertical="center"/>
    </xf>
    <xf numFmtId="179" fontId="5" fillId="0" borderId="44" xfId="0" applyNumberFormat="1" applyFont="1" applyBorder="1" applyAlignment="1">
      <alignment horizontal="center" vertical="center"/>
    </xf>
    <xf numFmtId="179" fontId="5" fillId="0" borderId="45" xfId="0" applyNumberFormat="1" applyFont="1" applyBorder="1" applyAlignment="1">
      <alignment horizontal="center" vertical="center"/>
    </xf>
    <xf numFmtId="49" fontId="5" fillId="0" borderId="57" xfId="0" applyNumberFormat="1" applyFont="1" applyBorder="1">
      <alignment vertical="center"/>
    </xf>
    <xf numFmtId="49" fontId="5" fillId="0" borderId="58" xfId="0" applyNumberFormat="1" applyFont="1" applyBorder="1">
      <alignment vertical="center"/>
    </xf>
    <xf numFmtId="49" fontId="5" fillId="0" borderId="14" xfId="0" applyNumberFormat="1" applyFont="1" applyBorder="1">
      <alignment vertical="center"/>
    </xf>
    <xf numFmtId="49" fontId="5" fillId="27" borderId="32" xfId="0" applyNumberFormat="1" applyFont="1" applyFill="1" applyBorder="1" applyAlignment="1">
      <alignment vertical="center" shrinkToFit="1"/>
    </xf>
    <xf numFmtId="49" fontId="5" fillId="27" borderId="33" xfId="0" applyNumberFormat="1" applyFont="1" applyFill="1" applyBorder="1" applyAlignment="1">
      <alignment vertical="center" shrinkToFit="1"/>
    </xf>
    <xf numFmtId="49" fontId="5" fillId="27" borderId="34" xfId="0" applyNumberFormat="1" applyFont="1" applyFill="1" applyBorder="1" applyAlignment="1">
      <alignment vertical="center" shrinkToFit="1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31" fillId="27" borderId="11" xfId="46" applyFont="1" applyFill="1" applyBorder="1" applyAlignment="1">
      <alignment horizontal="center" vertical="center"/>
    </xf>
    <xf numFmtId="0" fontId="31" fillId="27" borderId="76" xfId="46" applyFont="1" applyFill="1" applyBorder="1" applyAlignment="1">
      <alignment horizontal="center" vertical="center"/>
    </xf>
    <xf numFmtId="0" fontId="31" fillId="27" borderId="15" xfId="46" applyFont="1" applyFill="1" applyBorder="1" applyAlignment="1">
      <alignment horizontal="center" vertical="center"/>
    </xf>
    <xf numFmtId="0" fontId="31" fillId="0" borderId="86" xfId="46" applyFont="1" applyBorder="1" applyAlignment="1" applyProtection="1">
      <alignment horizontal="left" vertical="center" wrapText="1"/>
      <protection locked="0"/>
    </xf>
    <xf numFmtId="0" fontId="31" fillId="0" borderId="21" xfId="46" applyFont="1" applyBorder="1" applyAlignment="1" applyProtection="1">
      <alignment horizontal="left" vertical="center" wrapText="1"/>
      <protection locked="0"/>
    </xf>
    <xf numFmtId="179" fontId="31" fillId="0" borderId="72" xfId="46" applyNumberFormat="1" applyFont="1" applyBorder="1" applyAlignment="1" applyProtection="1">
      <alignment horizontal="left" vertical="center"/>
      <protection locked="0"/>
    </xf>
    <xf numFmtId="49" fontId="31" fillId="0" borderId="18" xfId="46" applyNumberFormat="1" applyFont="1" applyBorder="1" applyAlignment="1" applyProtection="1">
      <alignment horizontal="center" vertical="center"/>
      <protection locked="0"/>
    </xf>
    <xf numFmtId="49" fontId="31" fillId="0" borderId="22" xfId="46" applyNumberFormat="1" applyFont="1" applyBorder="1" applyAlignment="1" applyProtection="1">
      <alignment horizontal="center" vertical="center"/>
      <protection locked="0"/>
    </xf>
    <xf numFmtId="49" fontId="31" fillId="0" borderId="17" xfId="46" applyNumberFormat="1" applyFont="1" applyBorder="1" applyAlignment="1" applyProtection="1">
      <alignment horizontal="center" vertical="center"/>
      <protection locked="0"/>
    </xf>
    <xf numFmtId="179" fontId="31" fillId="0" borderId="24" xfId="46" applyNumberFormat="1" applyFont="1" applyBorder="1" applyAlignment="1" applyProtection="1">
      <alignment horizontal="center" vertical="center"/>
      <protection locked="0"/>
    </xf>
    <xf numFmtId="179" fontId="31" fillId="0" borderId="25" xfId="46" applyNumberFormat="1" applyFont="1" applyBorder="1" applyAlignment="1" applyProtection="1">
      <alignment horizontal="center" vertical="center"/>
      <protection locked="0"/>
    </xf>
    <xf numFmtId="179" fontId="31" fillId="0" borderId="26" xfId="46" applyNumberFormat="1" applyFont="1" applyBorder="1" applyAlignment="1" applyProtection="1">
      <alignment horizontal="center" vertical="center"/>
      <protection locked="0"/>
    </xf>
    <xf numFmtId="180" fontId="31" fillId="0" borderId="24" xfId="46" applyNumberFormat="1" applyFont="1" applyBorder="1" applyAlignment="1" applyProtection="1">
      <alignment horizontal="center" vertical="center"/>
      <protection locked="0"/>
    </xf>
    <xf numFmtId="180" fontId="31" fillId="0" borderId="25" xfId="46" applyNumberFormat="1" applyFont="1" applyBorder="1" applyAlignment="1" applyProtection="1">
      <alignment horizontal="center" vertical="center"/>
      <protection locked="0"/>
    </xf>
    <xf numFmtId="180" fontId="31" fillId="0" borderId="26" xfId="46" applyNumberFormat="1" applyFont="1" applyBorder="1" applyAlignment="1" applyProtection="1">
      <alignment horizontal="center" vertical="center"/>
      <protection locked="0"/>
    </xf>
    <xf numFmtId="180" fontId="31" fillId="0" borderId="11" xfId="46" applyNumberFormat="1" applyFont="1" applyBorder="1" applyAlignment="1" applyProtection="1">
      <alignment horizontal="center" vertical="center"/>
      <protection locked="0"/>
    </xf>
    <xf numFmtId="180" fontId="31" fillId="0" borderId="76" xfId="46" applyNumberFormat="1" applyFont="1" applyBorder="1" applyAlignment="1" applyProtection="1">
      <alignment horizontal="center" vertical="center"/>
      <protection locked="0"/>
    </xf>
    <xf numFmtId="180" fontId="31" fillId="0" borderId="15" xfId="46" applyNumberFormat="1" applyFont="1" applyBorder="1" applyAlignment="1" applyProtection="1">
      <alignment horizontal="center" vertical="center"/>
      <protection locked="0"/>
    </xf>
    <xf numFmtId="180" fontId="31" fillId="0" borderId="24" xfId="46" applyNumberFormat="1" applyFont="1" applyBorder="1" applyAlignment="1" applyProtection="1">
      <alignment vertical="top"/>
      <protection locked="0"/>
    </xf>
    <xf numFmtId="180" fontId="31" fillId="0" borderId="25" xfId="46" applyNumberFormat="1" applyFont="1" applyBorder="1" applyAlignment="1" applyProtection="1">
      <alignment vertical="top"/>
      <protection locked="0"/>
    </xf>
    <xf numFmtId="180" fontId="31" fillId="0" borderId="26" xfId="46" applyNumberFormat="1" applyFont="1" applyBorder="1" applyAlignment="1" applyProtection="1">
      <alignment vertical="top"/>
      <protection locked="0"/>
    </xf>
    <xf numFmtId="0" fontId="31" fillId="0" borderId="90" xfId="46" applyFont="1" applyBorder="1" applyAlignment="1" applyProtection="1">
      <alignment horizontal="left" vertical="center" wrapText="1"/>
      <protection locked="0"/>
    </xf>
    <xf numFmtId="0" fontId="31" fillId="0" borderId="81" xfId="46" applyFont="1" applyBorder="1" applyAlignment="1" applyProtection="1">
      <alignment horizontal="left" vertical="center" wrapText="1"/>
      <protection locked="0"/>
    </xf>
    <xf numFmtId="179" fontId="31" fillId="0" borderId="73" xfId="46" applyNumberFormat="1" applyFont="1" applyBorder="1" applyAlignment="1" applyProtection="1">
      <alignment horizontal="left" vertical="center"/>
      <protection locked="0"/>
    </xf>
    <xf numFmtId="49" fontId="31" fillId="0" borderId="75" xfId="46" applyNumberFormat="1" applyFont="1" applyBorder="1" applyAlignment="1" applyProtection="1">
      <alignment horizontal="center" vertical="center"/>
      <protection locked="0"/>
    </xf>
    <xf numFmtId="179" fontId="31" fillId="0" borderId="82" xfId="46" applyNumberFormat="1" applyFont="1" applyBorder="1" applyAlignment="1" applyProtection="1">
      <alignment horizontal="center" vertical="center"/>
      <protection locked="0"/>
    </xf>
    <xf numFmtId="180" fontId="31" fillId="0" borderId="82" xfId="46" applyNumberFormat="1" applyFont="1" applyBorder="1" applyAlignment="1" applyProtection="1">
      <alignment horizontal="center" vertical="center"/>
      <protection locked="0"/>
    </xf>
    <xf numFmtId="180" fontId="31" fillId="0" borderId="97" xfId="46" applyNumberFormat="1" applyFont="1" applyBorder="1" applyAlignment="1" applyProtection="1">
      <alignment horizontal="center" vertical="center"/>
      <protection locked="0"/>
    </xf>
    <xf numFmtId="0" fontId="31" fillId="0" borderId="83" xfId="46" applyFont="1" applyBorder="1" applyAlignment="1" applyProtection="1">
      <alignment horizontal="left" vertical="center" wrapText="1"/>
      <protection locked="0"/>
    </xf>
    <xf numFmtId="0" fontId="31" fillId="0" borderId="79" xfId="46" applyFont="1" applyBorder="1" applyAlignment="1" applyProtection="1">
      <alignment horizontal="left" vertical="center" wrapText="1"/>
      <protection locked="0"/>
    </xf>
    <xf numFmtId="179" fontId="31" fillId="0" borderId="84" xfId="46" applyNumberFormat="1" applyFont="1" applyBorder="1" applyAlignment="1" applyProtection="1">
      <alignment horizontal="left" vertical="center" wrapText="1"/>
      <protection locked="0"/>
    </xf>
    <xf numFmtId="179" fontId="31" fillId="0" borderId="72" xfId="46" applyNumberFormat="1" applyFont="1" applyBorder="1" applyAlignment="1" applyProtection="1">
      <alignment horizontal="left" vertical="center" wrapText="1"/>
      <protection locked="0"/>
    </xf>
    <xf numFmtId="49" fontId="31" fillId="0" borderId="18" xfId="46" applyNumberFormat="1" applyFont="1" applyBorder="1" applyAlignment="1" applyProtection="1">
      <alignment horizontal="left" vertical="center"/>
      <protection locked="0"/>
    </xf>
    <xf numFmtId="49" fontId="31" fillId="0" borderId="22" xfId="46" applyNumberFormat="1" applyFont="1" applyBorder="1" applyAlignment="1" applyProtection="1">
      <alignment horizontal="left" vertical="center"/>
      <protection locked="0"/>
    </xf>
    <xf numFmtId="49" fontId="31" fillId="0" borderId="17" xfId="46" applyNumberFormat="1" applyFont="1" applyBorder="1" applyAlignment="1" applyProtection="1">
      <alignment horizontal="left" vertical="center"/>
      <protection locked="0"/>
    </xf>
    <xf numFmtId="179" fontId="31" fillId="0" borderId="24" xfId="46" applyNumberFormat="1" applyFont="1" applyBorder="1" applyAlignment="1" applyProtection="1">
      <alignment horizontal="left" vertical="center"/>
      <protection locked="0"/>
    </xf>
    <xf numFmtId="179" fontId="31" fillId="0" borderId="25" xfId="46" applyNumberFormat="1" applyFont="1" applyBorder="1" applyAlignment="1" applyProtection="1">
      <alignment horizontal="left" vertical="center"/>
      <protection locked="0"/>
    </xf>
    <xf numFmtId="179" fontId="31" fillId="0" borderId="26" xfId="46" applyNumberFormat="1" applyFont="1" applyBorder="1" applyAlignment="1" applyProtection="1">
      <alignment horizontal="left" vertical="center"/>
      <protection locked="0"/>
    </xf>
    <xf numFmtId="49" fontId="31" fillId="0" borderId="51" xfId="46" applyNumberFormat="1" applyFont="1" applyBorder="1" applyAlignment="1" applyProtection="1">
      <alignment horizontal="left" vertical="center"/>
      <protection locked="0"/>
    </xf>
    <xf numFmtId="179" fontId="31" fillId="0" borderId="80" xfId="46" applyNumberFormat="1" applyFont="1" applyBorder="1" applyAlignment="1" applyProtection="1">
      <alignment horizontal="left" vertical="center"/>
      <protection locked="0"/>
    </xf>
    <xf numFmtId="180" fontId="31" fillId="0" borderId="80" xfId="46" applyNumberFormat="1" applyFont="1" applyBorder="1" applyAlignment="1" applyProtection="1">
      <alignment horizontal="center" vertical="center"/>
      <protection locked="0"/>
    </xf>
    <xf numFmtId="180" fontId="31" fillId="0" borderId="69" xfId="46" applyNumberFormat="1" applyFont="1" applyBorder="1" applyAlignment="1" applyProtection="1">
      <alignment horizontal="center" vertical="center"/>
      <protection locked="0"/>
    </xf>
    <xf numFmtId="0" fontId="33" fillId="27" borderId="24" xfId="46" applyFont="1" applyFill="1" applyBorder="1" applyAlignment="1">
      <alignment horizontal="center" vertical="center" wrapText="1"/>
    </xf>
    <xf numFmtId="0" fontId="33" fillId="27" borderId="26" xfId="46" applyFont="1" applyFill="1" applyBorder="1" applyAlignment="1">
      <alignment horizontal="center" vertical="center" wrapText="1"/>
    </xf>
    <xf numFmtId="0" fontId="31" fillId="27" borderId="21" xfId="46" applyFont="1" applyFill="1" applyBorder="1" applyAlignment="1">
      <alignment horizontal="center" vertical="center"/>
    </xf>
    <xf numFmtId="0" fontId="31" fillId="27" borderId="24" xfId="46" applyFont="1" applyFill="1" applyBorder="1" applyAlignment="1">
      <alignment horizontal="center" vertical="center"/>
    </xf>
    <xf numFmtId="0" fontId="31" fillId="27" borderId="25" xfId="46" applyFont="1" applyFill="1" applyBorder="1" applyAlignment="1">
      <alignment horizontal="center" vertical="center"/>
    </xf>
    <xf numFmtId="0" fontId="31" fillId="27" borderId="12" xfId="46" applyFont="1" applyFill="1" applyBorder="1" applyAlignment="1">
      <alignment horizontal="center" vertical="center"/>
    </xf>
    <xf numFmtId="0" fontId="31" fillId="27" borderId="13" xfId="46" applyFont="1" applyFill="1" applyBorder="1" applyAlignment="1">
      <alignment horizontal="center" vertical="center"/>
    </xf>
    <xf numFmtId="0" fontId="31" fillId="27" borderId="14" xfId="46" applyFont="1" applyFill="1" applyBorder="1" applyAlignment="1">
      <alignment horizontal="center" vertical="center"/>
    </xf>
    <xf numFmtId="0" fontId="33" fillId="27" borderId="18" xfId="46" applyFont="1" applyFill="1" applyBorder="1" applyAlignment="1">
      <alignment horizontal="center" vertical="center" wrapText="1"/>
    </xf>
    <xf numFmtId="0" fontId="33" fillId="27" borderId="22" xfId="46" applyFont="1" applyFill="1" applyBorder="1" applyAlignment="1">
      <alignment horizontal="center" vertical="center" wrapText="1"/>
    </xf>
    <xf numFmtId="0" fontId="33" fillId="27" borderId="11" xfId="46" applyFont="1" applyFill="1" applyBorder="1" applyAlignment="1">
      <alignment horizontal="center" vertical="center" wrapText="1"/>
    </xf>
    <xf numFmtId="0" fontId="33" fillId="27" borderId="76" xfId="46" applyFont="1" applyFill="1" applyBorder="1" applyAlignment="1">
      <alignment horizontal="center" vertical="center" wrapText="1"/>
    </xf>
    <xf numFmtId="0" fontId="31" fillId="27" borderId="12" xfId="46" applyFont="1" applyFill="1" applyBorder="1" applyAlignment="1">
      <alignment horizontal="left" vertical="center"/>
    </xf>
    <xf numFmtId="0" fontId="31" fillId="27" borderId="13" xfId="46" applyFont="1" applyFill="1" applyBorder="1" applyAlignment="1">
      <alignment horizontal="left" vertical="center"/>
    </xf>
    <xf numFmtId="0" fontId="31" fillId="27" borderId="14" xfId="46" applyFont="1" applyFill="1" applyBorder="1" applyAlignment="1">
      <alignment horizontal="left" vertical="center"/>
    </xf>
    <xf numFmtId="0" fontId="31" fillId="27" borderId="107" xfId="46" applyFont="1" applyFill="1" applyBorder="1" applyAlignment="1">
      <alignment horizontal="center" vertical="center"/>
    </xf>
    <xf numFmtId="0" fontId="31" fillId="27" borderId="108" xfId="46" applyFont="1" applyFill="1" applyBorder="1" applyAlignment="1">
      <alignment horizontal="center" vertical="center"/>
    </xf>
    <xf numFmtId="0" fontId="31" fillId="27" borderId="71" xfId="46" applyFont="1" applyFill="1" applyBorder="1" applyAlignment="1">
      <alignment horizontal="center" vertical="center"/>
    </xf>
    <xf numFmtId="0" fontId="41" fillId="0" borderId="0" xfId="46" applyFont="1" applyAlignment="1">
      <alignment horizontal="center" vertical="center"/>
    </xf>
    <xf numFmtId="0" fontId="41" fillId="0" borderId="92" xfId="46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5" xr:uid="{00000000-0005-0000-0000-00002B000000}"/>
    <cellStyle name="標準 3 3" xfId="46" xr:uid="{00000000-0005-0000-0000-00002C000000}"/>
    <cellStyle name="標準 4" xfId="44" xr:uid="{00000000-0005-0000-0000-00002D000000}"/>
    <cellStyle name="標準 5" xfId="47" xr:uid="{00000000-0005-0000-0000-00002E000000}"/>
    <cellStyle name="良い" xfId="42" builtinId="26" customBuiltin="1"/>
  </cellStyles>
  <dxfs count="5"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19050</xdr:colOff>
      <xdr:row>1</xdr:row>
      <xdr:rowOff>19050</xdr:rowOff>
    </xdr:from>
    <xdr:to>
      <xdr:col>46</xdr:col>
      <xdr:colOff>133350</xdr:colOff>
      <xdr:row>3</xdr:row>
      <xdr:rowOff>152400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096125" y="209550"/>
          <a:ext cx="1114425" cy="504825"/>
        </a:xfrm>
        <a:prstGeom prst="flowChartAlternateProcess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/>
            <a:t>入力例</a:t>
          </a:r>
        </a:p>
      </xdr:txBody>
    </xdr:sp>
    <xdr:clientData/>
  </xdr:twoCellAnchor>
  <xdr:oneCellAnchor>
    <xdr:from>
      <xdr:col>65</xdr:col>
      <xdr:colOff>76200</xdr:colOff>
      <xdr:row>38</xdr:row>
      <xdr:rowOff>379486</xdr:rowOff>
    </xdr:from>
    <xdr:ext cx="1584000" cy="326878"/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946563E2-C77B-4D3F-BEE7-E5121BBDB920}"/>
            </a:ext>
          </a:extLst>
        </xdr:cNvPr>
        <xdr:cNvSpPr/>
      </xdr:nvSpPr>
      <xdr:spPr bwMode="auto">
        <a:xfrm>
          <a:off x="11953875" y="8751961"/>
          <a:ext cx="1584000" cy="326878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申請日における人数を記入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61</xdr:col>
      <xdr:colOff>171450</xdr:colOff>
      <xdr:row>9</xdr:row>
      <xdr:rowOff>105985</xdr:rowOff>
    </xdr:from>
    <xdr:ext cx="1440000" cy="492881"/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4925AF72-47D9-413A-A4E6-10831DCB6CFC}"/>
            </a:ext>
          </a:extLst>
        </xdr:cNvPr>
        <xdr:cNvSpPr/>
      </xdr:nvSpPr>
      <xdr:spPr bwMode="auto">
        <a:xfrm>
          <a:off x="11249025" y="1429960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委託する場合は、営業所の所在地を選択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58</xdr:row>
      <xdr:rowOff>0</xdr:rowOff>
    </xdr:from>
    <xdr:to>
      <xdr:col>13</xdr:col>
      <xdr:colOff>419100</xdr:colOff>
      <xdr:row>65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05950" y="8943975"/>
          <a:ext cx="4581525" cy="12573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[TableVal]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の補足説明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列に値がある場合に、レコードを挿入する。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0</xdr:colOff>
      <xdr:row>111</xdr:row>
      <xdr:rowOff>0</xdr:rowOff>
    </xdr:from>
    <xdr:to>
      <xdr:col>8</xdr:col>
      <xdr:colOff>514350</xdr:colOff>
      <xdr:row>113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029200" y="16554450"/>
          <a:ext cx="4581525" cy="3905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[END]</a:t>
          </a:r>
        </a:p>
        <a:p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読込み終了を表すため、最終行に</a:t>
          </a:r>
          <a:r>
            <a:rPr kumimoji="1" lang="en-US" altLang="ja-JP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"[END]"</a:t>
          </a:r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を設定</a:t>
          </a:r>
          <a:endParaRPr kumimoji="1" lang="en-US" altLang="ja-JP" sz="9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339726</xdr:colOff>
      <xdr:row>129</xdr:row>
      <xdr:rowOff>46566</xdr:rowOff>
    </xdr:from>
    <xdr:to>
      <xdr:col>5</xdr:col>
      <xdr:colOff>390526</xdr:colOff>
      <xdr:row>142</xdr:row>
      <xdr:rowOff>67734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8B44F-A596-47A7-8597-8CCF8306DB71}"/>
            </a:ext>
          </a:extLst>
        </xdr:cNvPr>
        <xdr:cNvSpPr txBox="1"/>
      </xdr:nvSpPr>
      <xdr:spPr>
        <a:xfrm>
          <a:off x="1339851" y="20972991"/>
          <a:ext cx="4003675" cy="2126193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KeyWord2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が空白の場合は、別のキーを確認する。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・編集タイプ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[#Judge]</a:t>
          </a: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追加、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2: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削除、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資格の追加、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その他（更新）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・技術者氏名（カナ）と生年月日をキーとする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47"/>
  <sheetViews>
    <sheetView showGridLines="0" tabSelected="1" topLeftCell="A16" zoomScaleNormal="100" workbookViewId="0">
      <selection activeCell="AB1" sqref="AB1:AG1"/>
    </sheetView>
  </sheetViews>
  <sheetFormatPr defaultRowHeight="11.25"/>
  <cols>
    <col min="1" max="31" width="2.625" style="1" customWidth="1"/>
    <col min="32" max="32" width="2.625" style="4" customWidth="1"/>
    <col min="33" max="33" width="3" style="1" bestFit="1" customWidth="1"/>
    <col min="34" max="34" width="15.5" style="1" hidden="1" customWidth="1"/>
    <col min="35" max="35" width="11.375" style="1" hidden="1" customWidth="1"/>
    <col min="36" max="36" width="4.5" style="1" hidden="1" customWidth="1"/>
    <col min="37" max="37" width="9" style="7" hidden="1" customWidth="1"/>
    <col min="38" max="39" width="9" style="1" hidden="1" customWidth="1"/>
    <col min="40" max="40" width="4.625" style="1" customWidth="1"/>
    <col min="41" max="41" width="1.625" style="1" customWidth="1"/>
    <col min="42" max="74" width="2.625" style="1" customWidth="1"/>
    <col min="75" max="75" width="1.625" style="1" customWidth="1"/>
    <col min="76" max="16384" width="9" style="1"/>
  </cols>
  <sheetData>
    <row r="1" spans="1:75" ht="15" customHeight="1" thickBot="1">
      <c r="A1" s="1" t="s">
        <v>815</v>
      </c>
      <c r="E1" s="1" t="str">
        <f>"["&amp;TEXT(AI3,"ggge年m月d日")&amp;"改訂]"</f>
        <v>[令和6年12月12日改訂]</v>
      </c>
      <c r="W1" s="82"/>
      <c r="X1" s="323" t="s">
        <v>517</v>
      </c>
      <c r="Y1" s="324"/>
      <c r="Z1" s="324"/>
      <c r="AA1" s="325"/>
      <c r="AB1" s="328"/>
      <c r="AC1" s="329"/>
      <c r="AD1" s="329"/>
      <c r="AE1" s="329"/>
      <c r="AF1" s="329"/>
      <c r="AG1" s="330"/>
      <c r="AH1" s="21" t="s">
        <v>498</v>
      </c>
      <c r="AI1" s="21"/>
      <c r="AJ1" s="21"/>
      <c r="AK1" s="21"/>
      <c r="AL1" s="21"/>
      <c r="AM1" s="21"/>
      <c r="AO1" s="75"/>
      <c r="AP1" s="76" t="s">
        <v>815</v>
      </c>
      <c r="AQ1" s="76"/>
      <c r="AR1" s="76"/>
      <c r="AS1" s="76"/>
      <c r="AT1" s="76" t="str">
        <f>"["&amp;TEXT(AI3,"ggge年m月d日")&amp;"改訂]"</f>
        <v>[令和6年12月12日改訂]</v>
      </c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315" t="s">
        <v>517</v>
      </c>
      <c r="BN1" s="316"/>
      <c r="BO1" s="316"/>
      <c r="BP1" s="317"/>
      <c r="BQ1" s="292">
        <f>AI3+1</f>
        <v>45639</v>
      </c>
      <c r="BR1" s="293"/>
      <c r="BS1" s="293"/>
      <c r="BT1" s="293"/>
      <c r="BU1" s="293"/>
      <c r="BV1" s="294"/>
      <c r="BW1" s="77"/>
    </row>
    <row r="2" spans="1:75" ht="15" customHeight="1">
      <c r="X2" s="2"/>
      <c r="Y2" s="2"/>
      <c r="Z2" s="2"/>
      <c r="AA2" s="2"/>
      <c r="AB2" s="35"/>
      <c r="AC2" s="35"/>
      <c r="AD2" s="35"/>
      <c r="AE2" s="35"/>
      <c r="AF2" s="35"/>
      <c r="AG2" s="35"/>
      <c r="AH2" s="21" t="s">
        <v>90</v>
      </c>
      <c r="AI2" s="21">
        <v>1</v>
      </c>
      <c r="AJ2" s="21">
        <v>2022</v>
      </c>
      <c r="AO2" s="78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8"/>
      <c r="BN2" s="58"/>
      <c r="BO2" s="58"/>
      <c r="BP2" s="58"/>
      <c r="BQ2" s="62"/>
      <c r="BR2" s="62"/>
      <c r="BS2" s="62"/>
      <c r="BT2" s="62"/>
      <c r="BU2" s="62"/>
      <c r="BV2" s="62"/>
      <c r="BW2" s="79"/>
    </row>
    <row r="3" spans="1:75" ht="14.25" customHeight="1">
      <c r="A3" s="81" t="s">
        <v>528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1" t="s">
        <v>499</v>
      </c>
      <c r="AI3" s="83">
        <v>45638</v>
      </c>
      <c r="AO3" s="78"/>
      <c r="AP3" s="57" t="s">
        <v>533</v>
      </c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79"/>
    </row>
    <row r="4" spans="1:75" ht="15" customHeight="1">
      <c r="AF4" s="1"/>
      <c r="AH4" s="21" t="s">
        <v>91</v>
      </c>
      <c r="AI4" s="21" t="str">
        <f>TEXT(AI3,"yyyyMMdd")</f>
        <v>20241212</v>
      </c>
      <c r="AJ4" s="21">
        <v>1</v>
      </c>
      <c r="AK4" s="21" t="str">
        <f>AI4&amp;TEXT(AJ4,"00")</f>
        <v>2024121201</v>
      </c>
      <c r="AO4" s="78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79"/>
    </row>
    <row r="5" spans="1:75" ht="15" customHeight="1">
      <c r="A5" s="36" t="s">
        <v>507</v>
      </c>
      <c r="AF5" s="1"/>
      <c r="AH5" s="21" t="s">
        <v>92</v>
      </c>
      <c r="AI5" s="21">
        <v>18404</v>
      </c>
      <c r="AO5" s="78"/>
      <c r="AP5" s="80" t="s">
        <v>507</v>
      </c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79"/>
    </row>
    <row r="6" spans="1:75" ht="15" customHeight="1">
      <c r="A6" s="295" t="s">
        <v>448</v>
      </c>
      <c r="B6" s="296"/>
      <c r="C6" s="296"/>
      <c r="D6" s="296"/>
      <c r="E6" s="297"/>
      <c r="F6" s="331" t="s">
        <v>852</v>
      </c>
      <c r="G6" s="332"/>
      <c r="H6" s="332"/>
      <c r="I6" s="332"/>
      <c r="J6" s="332"/>
      <c r="K6" s="332"/>
      <c r="L6" s="332"/>
      <c r="M6" s="332"/>
      <c r="N6" s="333"/>
      <c r="AF6" s="1"/>
      <c r="AO6" s="78"/>
      <c r="AP6" s="295" t="s">
        <v>448</v>
      </c>
      <c r="AQ6" s="296"/>
      <c r="AR6" s="296"/>
      <c r="AS6" s="296"/>
      <c r="AT6" s="297"/>
      <c r="AU6" s="298" t="str">
        <f>IF(F6="","",F6)</f>
        <v>令和７・８年度</v>
      </c>
      <c r="AV6" s="299"/>
      <c r="AW6" s="299"/>
      <c r="AX6" s="299"/>
      <c r="AY6" s="299"/>
      <c r="AZ6" s="299"/>
      <c r="BA6" s="299"/>
      <c r="BB6" s="299"/>
      <c r="BC6" s="300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79"/>
    </row>
    <row r="7" spans="1:75" ht="15" customHeight="1" thickBot="1">
      <c r="A7" s="301" t="s">
        <v>454</v>
      </c>
      <c r="B7" s="302"/>
      <c r="C7" s="302"/>
      <c r="D7" s="302"/>
      <c r="E7" s="303"/>
      <c r="F7" s="334"/>
      <c r="G7" s="335"/>
      <c r="H7" s="335"/>
      <c r="I7" s="335"/>
      <c r="J7" s="335"/>
      <c r="K7" s="335"/>
      <c r="L7" s="335"/>
      <c r="M7" s="335"/>
      <c r="N7" s="336"/>
      <c r="AF7" s="1"/>
      <c r="AH7" s="21" t="str">
        <f>RIGHT("00000"&amp;F7,5)</f>
        <v>00000</v>
      </c>
      <c r="AO7" s="78"/>
      <c r="AP7" s="301" t="s">
        <v>454</v>
      </c>
      <c r="AQ7" s="302"/>
      <c r="AR7" s="302"/>
      <c r="AS7" s="302"/>
      <c r="AT7" s="303"/>
      <c r="AU7" s="304" t="s">
        <v>816</v>
      </c>
      <c r="AV7" s="305"/>
      <c r="AW7" s="305"/>
      <c r="AX7" s="305"/>
      <c r="AY7" s="305"/>
      <c r="AZ7" s="305"/>
      <c r="BA7" s="305"/>
      <c r="BB7" s="305"/>
      <c r="BC7" s="30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79"/>
    </row>
    <row r="8" spans="1:75" ht="30" hidden="1" customHeight="1" thickBot="1">
      <c r="A8" s="184" t="s">
        <v>456</v>
      </c>
      <c r="B8" s="185"/>
      <c r="C8" s="185"/>
      <c r="D8" s="185"/>
      <c r="E8" s="186"/>
      <c r="F8" s="337"/>
      <c r="G8" s="187"/>
      <c r="H8" s="187"/>
      <c r="I8" s="187"/>
      <c r="J8" s="187"/>
      <c r="K8" s="187"/>
      <c r="L8" s="187"/>
      <c r="M8" s="187"/>
      <c r="N8" s="188"/>
      <c r="AF8" s="1"/>
      <c r="AH8" s="21" t="str">
        <f>RIGHT("0000000000000"&amp;F8,13)</f>
        <v>0000000000000</v>
      </c>
      <c r="AO8" s="78"/>
      <c r="AP8" s="184" t="s">
        <v>456</v>
      </c>
      <c r="AQ8" s="185"/>
      <c r="AR8" s="185"/>
      <c r="AS8" s="185"/>
      <c r="AT8" s="186"/>
      <c r="AU8" s="307" t="s">
        <v>486</v>
      </c>
      <c r="AV8" s="189"/>
      <c r="AW8" s="189"/>
      <c r="AX8" s="189"/>
      <c r="AY8" s="189"/>
      <c r="AZ8" s="189"/>
      <c r="BA8" s="189"/>
      <c r="BB8" s="189"/>
      <c r="BC8" s="190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79"/>
    </row>
    <row r="9" spans="1:75" ht="30" hidden="1" customHeight="1" thickBot="1">
      <c r="A9" s="184" t="s">
        <v>535</v>
      </c>
      <c r="B9" s="185"/>
      <c r="C9" s="185"/>
      <c r="D9" s="185"/>
      <c r="E9" s="186"/>
      <c r="F9" s="181"/>
      <c r="G9" s="187"/>
      <c r="H9" s="187"/>
      <c r="I9" s="187"/>
      <c r="J9" s="187"/>
      <c r="K9" s="187"/>
      <c r="L9" s="187"/>
      <c r="M9" s="187"/>
      <c r="N9" s="188"/>
      <c r="AF9" s="1"/>
      <c r="AH9" s="21">
        <f>IF(G9&lt;&gt;"",1,0)</f>
        <v>0</v>
      </c>
      <c r="AI9" s="21" t="str">
        <f>RIGHT("0000000000000"&amp;G9,13)</f>
        <v>0000000000000</v>
      </c>
      <c r="AO9" s="78"/>
      <c r="AP9" s="184" t="s">
        <v>535</v>
      </c>
      <c r="AQ9" s="185"/>
      <c r="AR9" s="185"/>
      <c r="AS9" s="185"/>
      <c r="AT9" s="186"/>
      <c r="AU9" s="181" t="s">
        <v>536</v>
      </c>
      <c r="AV9" s="189" t="s">
        <v>537</v>
      </c>
      <c r="AW9" s="189"/>
      <c r="AX9" s="189"/>
      <c r="AY9" s="189"/>
      <c r="AZ9" s="189"/>
      <c r="BA9" s="189"/>
      <c r="BB9" s="189"/>
      <c r="BC9" s="190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79"/>
    </row>
    <row r="10" spans="1:75" ht="30" customHeight="1" thickBot="1">
      <c r="A10" s="308" t="s">
        <v>29</v>
      </c>
      <c r="B10" s="309"/>
      <c r="C10" s="309"/>
      <c r="D10" s="309"/>
      <c r="E10" s="310"/>
      <c r="F10" s="280"/>
      <c r="G10" s="281"/>
      <c r="H10" s="281"/>
      <c r="I10" s="281"/>
      <c r="J10" s="281"/>
      <c r="K10" s="281"/>
      <c r="L10" s="281"/>
      <c r="M10" s="281"/>
      <c r="N10" s="339"/>
      <c r="O10" s="277" t="s">
        <v>467</v>
      </c>
      <c r="P10" s="278"/>
      <c r="Q10" s="278"/>
      <c r="R10" s="278"/>
      <c r="S10" s="279"/>
      <c r="T10" s="280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2"/>
      <c r="AH10" s="21" t="str">
        <f>IF(F10="","",VLOOKUP(F10,G192:Q193,11,FALSE))</f>
        <v/>
      </c>
      <c r="AI10" s="21" t="str">
        <f>IF(T10="","",VLOOKUP(T10,G196:Q200,11,FALSE))</f>
        <v/>
      </c>
      <c r="AO10" s="78"/>
      <c r="AP10" s="308" t="s">
        <v>29</v>
      </c>
      <c r="AQ10" s="309"/>
      <c r="AR10" s="309"/>
      <c r="AS10" s="309"/>
      <c r="AT10" s="310"/>
      <c r="AU10" s="311" t="s">
        <v>63</v>
      </c>
      <c r="AV10" s="312"/>
      <c r="AW10" s="312"/>
      <c r="AX10" s="312"/>
      <c r="AY10" s="312"/>
      <c r="AZ10" s="312"/>
      <c r="BA10" s="312"/>
      <c r="BB10" s="312"/>
      <c r="BC10" s="313"/>
      <c r="BD10" s="277" t="s">
        <v>467</v>
      </c>
      <c r="BE10" s="278"/>
      <c r="BF10" s="278"/>
      <c r="BG10" s="278"/>
      <c r="BH10" s="279"/>
      <c r="BI10" s="311" t="s">
        <v>66</v>
      </c>
      <c r="BJ10" s="312"/>
      <c r="BK10" s="312"/>
      <c r="BL10" s="312"/>
      <c r="BM10" s="312"/>
      <c r="BN10" s="312"/>
      <c r="BO10" s="312"/>
      <c r="BP10" s="312"/>
      <c r="BQ10" s="312"/>
      <c r="BR10" s="312"/>
      <c r="BS10" s="312"/>
      <c r="BT10" s="312"/>
      <c r="BU10" s="312"/>
      <c r="BV10" s="314"/>
      <c r="BW10" s="79"/>
    </row>
    <row r="11" spans="1:75" ht="15" customHeight="1">
      <c r="AF11" s="1"/>
      <c r="AO11" s="78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79"/>
    </row>
    <row r="12" spans="1:75" ht="15" customHeight="1" thickBot="1">
      <c r="A12" s="1" t="s">
        <v>518</v>
      </c>
      <c r="AF12" s="1"/>
      <c r="AO12" s="78"/>
      <c r="AP12" s="56" t="s">
        <v>493</v>
      </c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79"/>
    </row>
    <row r="13" spans="1:75" ht="15" customHeight="1">
      <c r="A13" s="338" t="s">
        <v>34</v>
      </c>
      <c r="B13" s="185"/>
      <c r="C13" s="185"/>
      <c r="D13" s="185"/>
      <c r="E13" s="186"/>
      <c r="F13" s="38"/>
      <c r="G13" s="39"/>
      <c r="H13" s="39"/>
      <c r="I13" s="39"/>
      <c r="J13" s="39"/>
      <c r="K13" s="39"/>
      <c r="L13" s="39"/>
      <c r="M13" s="39"/>
      <c r="N13" s="39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2"/>
      <c r="AH13" s="21" t="str">
        <f>IF(O13="","",O13)</f>
        <v/>
      </c>
      <c r="AO13" s="78"/>
      <c r="AP13" s="338" t="s">
        <v>34</v>
      </c>
      <c r="AQ13" s="185"/>
      <c r="AR13" s="185"/>
      <c r="AS13" s="185"/>
      <c r="AT13" s="186"/>
      <c r="AU13" s="38"/>
      <c r="AV13" s="39"/>
      <c r="AW13" s="39"/>
      <c r="AX13" s="39"/>
      <c r="AY13" s="39"/>
      <c r="AZ13" s="39"/>
      <c r="BA13" s="39"/>
      <c r="BB13" s="39"/>
      <c r="BC13" s="39"/>
      <c r="BD13" s="412" t="s">
        <v>515</v>
      </c>
      <c r="BE13" s="412"/>
      <c r="BF13" s="412"/>
      <c r="BG13" s="412"/>
      <c r="BH13" s="412"/>
      <c r="BI13" s="412"/>
      <c r="BJ13" s="412"/>
      <c r="BK13" s="412"/>
      <c r="BL13" s="412"/>
      <c r="BM13" s="412"/>
      <c r="BN13" s="412"/>
      <c r="BO13" s="412"/>
      <c r="BP13" s="412"/>
      <c r="BQ13" s="412"/>
      <c r="BR13" s="412"/>
      <c r="BS13" s="412"/>
      <c r="BT13" s="412"/>
      <c r="BU13" s="412"/>
      <c r="BV13" s="413"/>
      <c r="BW13" s="79"/>
    </row>
    <row r="14" spans="1:75" ht="30" customHeight="1">
      <c r="A14" s="283" t="s">
        <v>0</v>
      </c>
      <c r="B14" s="284"/>
      <c r="C14" s="284"/>
      <c r="D14" s="284"/>
      <c r="E14" s="285"/>
      <c r="F14" s="286" t="s">
        <v>468</v>
      </c>
      <c r="G14" s="287"/>
      <c r="H14" s="288"/>
      <c r="I14" s="289"/>
      <c r="J14" s="290"/>
      <c r="K14" s="290"/>
      <c r="L14" s="291"/>
      <c r="M14" s="326" t="s">
        <v>89</v>
      </c>
      <c r="N14" s="327"/>
      <c r="O14" s="318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20"/>
      <c r="AH14" s="21" t="str">
        <f>AJ14&amp;O14&amp;AK14</f>
        <v/>
      </c>
      <c r="AI14" s="96" t="str">
        <f>IF(I14="","",VLOOKUP(I14,G203:Q211,11,FALSE))</f>
        <v/>
      </c>
      <c r="AJ14" s="96" t="str">
        <f>IF(I14="","",IF(LEFT(I14,1)="前",VLOOKUP(I14,G203:S211,13,FALSE),""))</f>
        <v/>
      </c>
      <c r="AK14" s="96" t="str">
        <f>IF(I14="","",IF(LEFT(I14,1)="後",VLOOKUP(I14,G203:S211,13,FALSE),""))</f>
        <v/>
      </c>
      <c r="AO14" s="78"/>
      <c r="AP14" s="283" t="s">
        <v>0</v>
      </c>
      <c r="AQ14" s="284"/>
      <c r="AR14" s="284"/>
      <c r="AS14" s="284"/>
      <c r="AT14" s="285"/>
      <c r="AU14" s="286" t="s">
        <v>468</v>
      </c>
      <c r="AV14" s="287"/>
      <c r="AW14" s="288"/>
      <c r="AX14" s="418" t="s">
        <v>80</v>
      </c>
      <c r="AY14" s="419"/>
      <c r="AZ14" s="419"/>
      <c r="BA14" s="420"/>
      <c r="BB14" s="326" t="s">
        <v>89</v>
      </c>
      <c r="BC14" s="327"/>
      <c r="BD14" s="268" t="s">
        <v>476</v>
      </c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71"/>
      <c r="BW14" s="79"/>
    </row>
    <row r="15" spans="1:75" ht="15" customHeight="1">
      <c r="A15" s="247" t="s">
        <v>470</v>
      </c>
      <c r="B15" s="248"/>
      <c r="C15" s="248"/>
      <c r="D15" s="248"/>
      <c r="E15" s="249"/>
      <c r="F15" s="250" t="s">
        <v>449</v>
      </c>
      <c r="G15" s="251"/>
      <c r="H15" s="252"/>
      <c r="I15" s="37" t="s">
        <v>35</v>
      </c>
      <c r="J15" s="367"/>
      <c r="K15" s="367"/>
      <c r="L15" s="66" t="s">
        <v>450</v>
      </c>
      <c r="M15" s="367"/>
      <c r="N15" s="367"/>
      <c r="O15" s="367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40"/>
      <c r="AH15" s="21" t="str">
        <f>AI15&amp;AJ15</f>
        <v/>
      </c>
      <c r="AI15" s="96" t="str">
        <f>IF(J15="","",J15&amp;L15)</f>
        <v/>
      </c>
      <c r="AJ15" s="96" t="str">
        <f>IF(M15="","",M15)</f>
        <v/>
      </c>
      <c r="AO15" s="78"/>
      <c r="AP15" s="247" t="s">
        <v>470</v>
      </c>
      <c r="AQ15" s="248"/>
      <c r="AR15" s="248"/>
      <c r="AS15" s="248"/>
      <c r="AT15" s="249"/>
      <c r="AU15" s="250" t="s">
        <v>449</v>
      </c>
      <c r="AV15" s="251"/>
      <c r="AW15" s="252"/>
      <c r="AX15" s="37" t="s">
        <v>35</v>
      </c>
      <c r="AY15" s="253" t="s">
        <v>530</v>
      </c>
      <c r="AZ15" s="253"/>
      <c r="BA15" s="66" t="s">
        <v>450</v>
      </c>
      <c r="BB15" s="253" t="s">
        <v>474</v>
      </c>
      <c r="BC15" s="253"/>
      <c r="BD15" s="253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40"/>
      <c r="BW15" s="79"/>
    </row>
    <row r="16" spans="1:75" ht="15" customHeight="1">
      <c r="A16" s="191"/>
      <c r="B16" s="192"/>
      <c r="C16" s="192"/>
      <c r="D16" s="192"/>
      <c r="E16" s="193"/>
      <c r="F16" s="254" t="s">
        <v>451</v>
      </c>
      <c r="G16" s="255"/>
      <c r="H16" s="256"/>
      <c r="I16" s="376"/>
      <c r="J16" s="368"/>
      <c r="K16" s="368"/>
      <c r="L16" s="368"/>
      <c r="M16" s="368"/>
      <c r="N16" s="368"/>
      <c r="O16" s="36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67"/>
      <c r="AH16" s="23" t="str">
        <f>I16&amp;I17&amp;I18</f>
        <v/>
      </c>
      <c r="AO16" s="78"/>
      <c r="AP16" s="191"/>
      <c r="AQ16" s="192"/>
      <c r="AR16" s="192"/>
      <c r="AS16" s="192"/>
      <c r="AT16" s="193"/>
      <c r="AU16" s="254" t="s">
        <v>451</v>
      </c>
      <c r="AV16" s="255"/>
      <c r="AW16" s="256"/>
      <c r="AX16" s="257" t="s">
        <v>531</v>
      </c>
      <c r="AY16" s="258"/>
      <c r="AZ16" s="258"/>
      <c r="BA16" s="258"/>
      <c r="BB16" s="258"/>
      <c r="BC16" s="258"/>
      <c r="BD16" s="258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63"/>
      <c r="BW16" s="79"/>
    </row>
    <row r="17" spans="1:75" ht="15" customHeight="1">
      <c r="A17" s="191"/>
      <c r="B17" s="192"/>
      <c r="C17" s="192"/>
      <c r="D17" s="192"/>
      <c r="E17" s="193"/>
      <c r="F17" s="254" t="s">
        <v>500</v>
      </c>
      <c r="G17" s="255"/>
      <c r="H17" s="256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9"/>
      <c r="AO17" s="78"/>
      <c r="AP17" s="191"/>
      <c r="AQ17" s="192"/>
      <c r="AR17" s="192"/>
      <c r="AS17" s="192"/>
      <c r="AT17" s="193"/>
      <c r="AU17" s="254" t="s">
        <v>500</v>
      </c>
      <c r="AV17" s="255"/>
      <c r="AW17" s="256"/>
      <c r="AX17" s="258" t="s">
        <v>447</v>
      </c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9"/>
      <c r="BW17" s="79"/>
    </row>
    <row r="18" spans="1:75" ht="15" customHeight="1">
      <c r="A18" s="343"/>
      <c r="B18" s="344"/>
      <c r="C18" s="344"/>
      <c r="D18" s="344"/>
      <c r="E18" s="345"/>
      <c r="F18" s="377" t="s">
        <v>519</v>
      </c>
      <c r="G18" s="378"/>
      <c r="H18" s="379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62"/>
      <c r="AO18" s="78"/>
      <c r="AP18" s="191"/>
      <c r="AQ18" s="192"/>
      <c r="AR18" s="192"/>
      <c r="AS18" s="192"/>
      <c r="AT18" s="193"/>
      <c r="AU18" s="415" t="s">
        <v>519</v>
      </c>
      <c r="AV18" s="416"/>
      <c r="AW18" s="417"/>
      <c r="AX18" s="258" t="s">
        <v>497</v>
      </c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9"/>
      <c r="BW18" s="79"/>
    </row>
    <row r="19" spans="1:75" ht="15" customHeight="1">
      <c r="A19" s="191" t="s">
        <v>34</v>
      </c>
      <c r="B19" s="192"/>
      <c r="C19" s="192"/>
      <c r="D19" s="192"/>
      <c r="E19" s="19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5"/>
      <c r="AO19" s="78"/>
      <c r="AP19" s="191" t="s">
        <v>34</v>
      </c>
      <c r="AQ19" s="192"/>
      <c r="AR19" s="192"/>
      <c r="AS19" s="192"/>
      <c r="AT19" s="193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63" t="s">
        <v>459</v>
      </c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4"/>
      <c r="BW19" s="79"/>
    </row>
    <row r="20" spans="1:75" ht="30" customHeight="1">
      <c r="A20" s="265" t="s">
        <v>469</v>
      </c>
      <c r="B20" s="192"/>
      <c r="C20" s="192"/>
      <c r="D20" s="192"/>
      <c r="E20" s="192"/>
      <c r="F20" s="266" t="s">
        <v>30</v>
      </c>
      <c r="G20" s="267"/>
      <c r="H20" s="340"/>
      <c r="I20" s="341"/>
      <c r="J20" s="341"/>
      <c r="K20" s="341"/>
      <c r="L20" s="341"/>
      <c r="M20" s="341"/>
      <c r="N20" s="342"/>
      <c r="O20" s="266" t="s">
        <v>31</v>
      </c>
      <c r="P20" s="267"/>
      <c r="Q20" s="340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62"/>
      <c r="AO20" s="78"/>
      <c r="AP20" s="265" t="s">
        <v>469</v>
      </c>
      <c r="AQ20" s="192"/>
      <c r="AR20" s="192"/>
      <c r="AS20" s="192"/>
      <c r="AT20" s="192"/>
      <c r="AU20" s="266" t="s">
        <v>30</v>
      </c>
      <c r="AV20" s="267"/>
      <c r="AW20" s="268" t="s">
        <v>475</v>
      </c>
      <c r="AX20" s="269"/>
      <c r="AY20" s="269"/>
      <c r="AZ20" s="269"/>
      <c r="BA20" s="269"/>
      <c r="BB20" s="269"/>
      <c r="BC20" s="270"/>
      <c r="BD20" s="266" t="s">
        <v>31</v>
      </c>
      <c r="BE20" s="267"/>
      <c r="BF20" s="268" t="s">
        <v>458</v>
      </c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71"/>
      <c r="BW20" s="79"/>
    </row>
    <row r="21" spans="1:75" ht="15" customHeight="1">
      <c r="A21" s="272" t="s">
        <v>2</v>
      </c>
      <c r="B21" s="273"/>
      <c r="C21" s="273"/>
      <c r="D21" s="273"/>
      <c r="E21" s="274"/>
      <c r="F21" s="349"/>
      <c r="G21" s="350"/>
      <c r="H21" s="350"/>
      <c r="I21" s="350"/>
      <c r="J21" s="350"/>
      <c r="K21" s="350"/>
      <c r="L21" s="350"/>
      <c r="M21" s="350"/>
      <c r="N21" s="351"/>
      <c r="O21" s="84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6"/>
      <c r="AO21" s="78"/>
      <c r="AP21" s="272" t="s">
        <v>2</v>
      </c>
      <c r="AQ21" s="273"/>
      <c r="AR21" s="273"/>
      <c r="AS21" s="273"/>
      <c r="AT21" s="274"/>
      <c r="AU21" s="402" t="s">
        <v>460</v>
      </c>
      <c r="AV21" s="403"/>
      <c r="AW21" s="403"/>
      <c r="AX21" s="403"/>
      <c r="AY21" s="403"/>
      <c r="AZ21" s="403"/>
      <c r="BA21" s="403"/>
      <c r="BB21" s="403"/>
      <c r="BC21" s="414"/>
      <c r="BD21" s="84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6"/>
      <c r="BW21" s="79"/>
    </row>
    <row r="22" spans="1:75" ht="15" customHeight="1">
      <c r="A22" s="272" t="s">
        <v>466</v>
      </c>
      <c r="B22" s="273"/>
      <c r="C22" s="273"/>
      <c r="D22" s="273"/>
      <c r="E22" s="274"/>
      <c r="F22" s="349"/>
      <c r="G22" s="350"/>
      <c r="H22" s="350"/>
      <c r="I22" s="350"/>
      <c r="J22" s="350"/>
      <c r="K22" s="350"/>
      <c r="L22" s="350"/>
      <c r="M22" s="350"/>
      <c r="N22" s="351"/>
      <c r="O22" s="87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88"/>
      <c r="AG22" s="89"/>
      <c r="AO22" s="78"/>
      <c r="AP22" s="272" t="s">
        <v>466</v>
      </c>
      <c r="AQ22" s="273"/>
      <c r="AR22" s="273"/>
      <c r="AS22" s="273"/>
      <c r="AT22" s="274"/>
      <c r="AU22" s="402" t="s">
        <v>461</v>
      </c>
      <c r="AV22" s="403"/>
      <c r="AW22" s="403"/>
      <c r="AX22" s="403"/>
      <c r="AY22" s="403"/>
      <c r="AZ22" s="403"/>
      <c r="BA22" s="403"/>
      <c r="BB22" s="403"/>
      <c r="BC22" s="403"/>
      <c r="BD22" s="87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88"/>
      <c r="BV22" s="89"/>
      <c r="BW22" s="79"/>
    </row>
    <row r="23" spans="1:75" ht="15" customHeight="1" thickBot="1">
      <c r="A23" s="346" t="s">
        <v>37</v>
      </c>
      <c r="B23" s="347"/>
      <c r="C23" s="347"/>
      <c r="D23" s="347"/>
      <c r="E23" s="348"/>
      <c r="F23" s="380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2"/>
      <c r="AO23" s="78"/>
      <c r="AP23" s="346" t="s">
        <v>37</v>
      </c>
      <c r="AQ23" s="347"/>
      <c r="AR23" s="347"/>
      <c r="AS23" s="347"/>
      <c r="AT23" s="348"/>
      <c r="AU23" s="260" t="s">
        <v>505</v>
      </c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2"/>
      <c r="BW23" s="79"/>
    </row>
    <row r="24" spans="1:75" ht="15" customHeight="1">
      <c r="A24" s="5"/>
      <c r="B24" s="3"/>
      <c r="C24" s="3"/>
      <c r="D24" s="3"/>
      <c r="E24" s="3"/>
      <c r="F24" s="3"/>
      <c r="AF24" s="1"/>
      <c r="AO24" s="78"/>
      <c r="AP24" s="60"/>
      <c r="AQ24" s="61"/>
      <c r="AR24" s="61"/>
      <c r="AS24" s="61"/>
      <c r="AT24" s="61"/>
      <c r="AU24" s="61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79"/>
    </row>
    <row r="25" spans="1:75" ht="15" customHeight="1" thickBot="1">
      <c r="A25" s="1" t="s">
        <v>36</v>
      </c>
      <c r="AF25" s="1"/>
      <c r="AO25" s="78"/>
      <c r="AP25" s="56" t="s">
        <v>36</v>
      </c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79"/>
    </row>
    <row r="26" spans="1:75" ht="15" customHeight="1">
      <c r="A26" s="338" t="s">
        <v>34</v>
      </c>
      <c r="B26" s="185"/>
      <c r="C26" s="185"/>
      <c r="D26" s="185"/>
      <c r="E26" s="186"/>
      <c r="F26" s="352" t="str">
        <f>IF(AH13="","",AH13)</f>
        <v/>
      </c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5"/>
      <c r="AH26" s="21" t="str">
        <f>F26&amp;Q26</f>
        <v/>
      </c>
      <c r="AO26" s="78"/>
      <c r="AP26" s="338" t="s">
        <v>34</v>
      </c>
      <c r="AQ26" s="185"/>
      <c r="AR26" s="185"/>
      <c r="AS26" s="185"/>
      <c r="AT26" s="186"/>
      <c r="AU26" s="352" t="str">
        <f>IF(BD13="","",BD13)</f>
        <v>サンプルソクリョウ</v>
      </c>
      <c r="AV26" s="353"/>
      <c r="AW26" s="353"/>
      <c r="AX26" s="353"/>
      <c r="AY26" s="353"/>
      <c r="AZ26" s="353"/>
      <c r="BA26" s="353"/>
      <c r="BB26" s="353"/>
      <c r="BC26" s="353"/>
      <c r="BD26" s="353"/>
      <c r="BE26" s="353"/>
      <c r="BF26" s="412" t="s">
        <v>478</v>
      </c>
      <c r="BG26" s="412"/>
      <c r="BH26" s="412"/>
      <c r="BI26" s="412"/>
      <c r="BJ26" s="412"/>
      <c r="BK26" s="412"/>
      <c r="BL26" s="412"/>
      <c r="BM26" s="412"/>
      <c r="BN26" s="412"/>
      <c r="BO26" s="412"/>
      <c r="BP26" s="412"/>
      <c r="BQ26" s="412"/>
      <c r="BR26" s="412"/>
      <c r="BS26" s="412"/>
      <c r="BT26" s="412"/>
      <c r="BU26" s="412"/>
      <c r="BV26" s="413"/>
      <c r="BW26" s="79"/>
    </row>
    <row r="27" spans="1:75" ht="30" customHeight="1">
      <c r="A27" s="283" t="s">
        <v>32</v>
      </c>
      <c r="B27" s="284"/>
      <c r="C27" s="284"/>
      <c r="D27" s="284"/>
      <c r="E27" s="285"/>
      <c r="F27" s="266" t="str">
        <f>IF(AH14="","",AH14)</f>
        <v/>
      </c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62"/>
      <c r="AH27" s="21" t="str">
        <f>IF(Q27="","",F27&amp;"　"&amp;Q27)</f>
        <v/>
      </c>
      <c r="AO27" s="78"/>
      <c r="AP27" s="283" t="s">
        <v>32</v>
      </c>
      <c r="AQ27" s="284"/>
      <c r="AR27" s="284"/>
      <c r="AS27" s="284"/>
      <c r="AT27" s="285"/>
      <c r="AU27" s="266" t="str">
        <f>BX14&amp;BD14&amp;BY14</f>
        <v>Ｓａｍｐｌｅ測量</v>
      </c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269" t="s">
        <v>477</v>
      </c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71"/>
      <c r="BW27" s="79"/>
    </row>
    <row r="28" spans="1:75" ht="15" customHeight="1">
      <c r="A28" s="247" t="s">
        <v>470</v>
      </c>
      <c r="B28" s="248"/>
      <c r="C28" s="248"/>
      <c r="D28" s="248"/>
      <c r="E28" s="249"/>
      <c r="F28" s="250" t="s">
        <v>449</v>
      </c>
      <c r="G28" s="251"/>
      <c r="H28" s="252"/>
      <c r="I28" s="37" t="s">
        <v>35</v>
      </c>
      <c r="J28" s="367"/>
      <c r="K28" s="367"/>
      <c r="L28" s="66" t="s">
        <v>450</v>
      </c>
      <c r="M28" s="367"/>
      <c r="N28" s="367"/>
      <c r="O28" s="367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40"/>
      <c r="AH28" s="21" t="str">
        <f>AI28&amp;AJ28</f>
        <v/>
      </c>
      <c r="AI28" s="96" t="str">
        <f>IF(J28="","",J28&amp;L28)</f>
        <v/>
      </c>
      <c r="AJ28" s="96" t="str">
        <f>IF(M28="","",M28)</f>
        <v/>
      </c>
      <c r="AO28" s="78"/>
      <c r="AP28" s="247" t="s">
        <v>470</v>
      </c>
      <c r="AQ28" s="248"/>
      <c r="AR28" s="248"/>
      <c r="AS28" s="248"/>
      <c r="AT28" s="249"/>
      <c r="AU28" s="250" t="s">
        <v>449</v>
      </c>
      <c r="AV28" s="251"/>
      <c r="AW28" s="252"/>
      <c r="AX28" s="37" t="s">
        <v>35</v>
      </c>
      <c r="AY28" s="253" t="s">
        <v>530</v>
      </c>
      <c r="AZ28" s="253"/>
      <c r="BA28" s="66" t="s">
        <v>450</v>
      </c>
      <c r="BB28" s="253" t="s">
        <v>474</v>
      </c>
      <c r="BC28" s="253"/>
      <c r="BD28" s="253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40"/>
      <c r="BW28" s="79"/>
    </row>
    <row r="29" spans="1:75" ht="15" customHeight="1">
      <c r="A29" s="191"/>
      <c r="B29" s="192"/>
      <c r="C29" s="192"/>
      <c r="D29" s="192"/>
      <c r="E29" s="193"/>
      <c r="F29" s="254" t="s">
        <v>451</v>
      </c>
      <c r="G29" s="255"/>
      <c r="H29" s="256"/>
      <c r="I29" s="376"/>
      <c r="J29" s="368"/>
      <c r="K29" s="368"/>
      <c r="L29" s="368"/>
      <c r="M29" s="368"/>
      <c r="N29" s="368"/>
      <c r="O29" s="368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63"/>
      <c r="AH29" s="23" t="str">
        <f>I29&amp;I30&amp;I31</f>
        <v/>
      </c>
      <c r="AO29" s="78"/>
      <c r="AP29" s="191"/>
      <c r="AQ29" s="192"/>
      <c r="AR29" s="192"/>
      <c r="AS29" s="192"/>
      <c r="AT29" s="193"/>
      <c r="AU29" s="254" t="s">
        <v>451</v>
      </c>
      <c r="AV29" s="255"/>
      <c r="AW29" s="256"/>
      <c r="AX29" s="257" t="s">
        <v>532</v>
      </c>
      <c r="AY29" s="258"/>
      <c r="AZ29" s="258"/>
      <c r="BA29" s="258"/>
      <c r="BB29" s="258"/>
      <c r="BC29" s="258"/>
      <c r="BD29" s="258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63"/>
      <c r="BW29" s="79"/>
    </row>
    <row r="30" spans="1:75" ht="15" customHeight="1">
      <c r="A30" s="191"/>
      <c r="B30" s="192"/>
      <c r="C30" s="192"/>
      <c r="D30" s="192"/>
      <c r="E30" s="193"/>
      <c r="F30" s="254" t="s">
        <v>452</v>
      </c>
      <c r="G30" s="255"/>
      <c r="H30" s="256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9"/>
      <c r="AO30" s="78"/>
      <c r="AP30" s="191"/>
      <c r="AQ30" s="192"/>
      <c r="AR30" s="192"/>
      <c r="AS30" s="192"/>
      <c r="AT30" s="193"/>
      <c r="AU30" s="254" t="s">
        <v>452</v>
      </c>
      <c r="AV30" s="255"/>
      <c r="AW30" s="256"/>
      <c r="AX30" s="258" t="s">
        <v>447</v>
      </c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9"/>
      <c r="BW30" s="79"/>
    </row>
    <row r="31" spans="1:75" ht="15" customHeight="1">
      <c r="A31" s="343"/>
      <c r="B31" s="344"/>
      <c r="C31" s="344"/>
      <c r="D31" s="344"/>
      <c r="E31" s="345"/>
      <c r="F31" s="370" t="s">
        <v>453</v>
      </c>
      <c r="G31" s="371"/>
      <c r="H31" s="372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62"/>
      <c r="AO31" s="78"/>
      <c r="AP31" s="343"/>
      <c r="AQ31" s="344"/>
      <c r="AR31" s="344"/>
      <c r="AS31" s="344"/>
      <c r="AT31" s="345"/>
      <c r="AU31" s="370" t="s">
        <v>453</v>
      </c>
      <c r="AV31" s="371"/>
      <c r="AW31" s="372"/>
      <c r="AX31" s="269" t="s">
        <v>487</v>
      </c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71"/>
      <c r="BW31" s="79"/>
    </row>
    <row r="32" spans="1:75" ht="15" customHeight="1">
      <c r="A32" s="191" t="s">
        <v>34</v>
      </c>
      <c r="B32" s="192"/>
      <c r="C32" s="192"/>
      <c r="D32" s="192"/>
      <c r="E32" s="19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5"/>
      <c r="AO32" s="78"/>
      <c r="AP32" s="191" t="s">
        <v>34</v>
      </c>
      <c r="AQ32" s="192"/>
      <c r="AR32" s="192"/>
      <c r="AS32" s="192"/>
      <c r="AT32" s="193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63" t="s">
        <v>463</v>
      </c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4"/>
      <c r="BW32" s="79"/>
    </row>
    <row r="33" spans="1:75" ht="30" customHeight="1">
      <c r="A33" s="265" t="s">
        <v>469</v>
      </c>
      <c r="B33" s="192"/>
      <c r="C33" s="192"/>
      <c r="D33" s="192"/>
      <c r="E33" s="192"/>
      <c r="F33" s="363" t="s">
        <v>30</v>
      </c>
      <c r="G33" s="364"/>
      <c r="H33" s="340"/>
      <c r="I33" s="341"/>
      <c r="J33" s="341"/>
      <c r="K33" s="341"/>
      <c r="L33" s="341"/>
      <c r="M33" s="341"/>
      <c r="N33" s="342"/>
      <c r="O33" s="363" t="s">
        <v>31</v>
      </c>
      <c r="P33" s="364"/>
      <c r="Q33" s="340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62"/>
      <c r="AO33" s="78"/>
      <c r="AP33" s="265" t="s">
        <v>469</v>
      </c>
      <c r="AQ33" s="192"/>
      <c r="AR33" s="192"/>
      <c r="AS33" s="192"/>
      <c r="AT33" s="192"/>
      <c r="AU33" s="363" t="s">
        <v>30</v>
      </c>
      <c r="AV33" s="364"/>
      <c r="AW33" s="268" t="s">
        <v>479</v>
      </c>
      <c r="AX33" s="269"/>
      <c r="AY33" s="269"/>
      <c r="AZ33" s="269"/>
      <c r="BA33" s="269"/>
      <c r="BB33" s="269"/>
      <c r="BC33" s="270"/>
      <c r="BD33" s="363" t="s">
        <v>31</v>
      </c>
      <c r="BE33" s="364"/>
      <c r="BF33" s="268" t="s">
        <v>462</v>
      </c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71"/>
      <c r="BW33" s="79"/>
    </row>
    <row r="34" spans="1:75" ht="15" customHeight="1">
      <c r="A34" s="272" t="s">
        <v>2</v>
      </c>
      <c r="B34" s="273"/>
      <c r="C34" s="273"/>
      <c r="D34" s="273"/>
      <c r="E34" s="274"/>
      <c r="F34" s="349"/>
      <c r="G34" s="350"/>
      <c r="H34" s="350"/>
      <c r="I34" s="350"/>
      <c r="J34" s="350"/>
      <c r="K34" s="350"/>
      <c r="L34" s="350"/>
      <c r="M34" s="350"/>
      <c r="N34" s="350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6"/>
      <c r="AO34" s="78"/>
      <c r="AP34" s="272" t="s">
        <v>2</v>
      </c>
      <c r="AQ34" s="273"/>
      <c r="AR34" s="273"/>
      <c r="AS34" s="273"/>
      <c r="AT34" s="274"/>
      <c r="AU34" s="402" t="s">
        <v>464</v>
      </c>
      <c r="AV34" s="403"/>
      <c r="AW34" s="403"/>
      <c r="AX34" s="403"/>
      <c r="AY34" s="403"/>
      <c r="AZ34" s="403"/>
      <c r="BA34" s="403"/>
      <c r="BB34" s="403"/>
      <c r="BC34" s="414"/>
      <c r="BD34" s="84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6"/>
      <c r="BW34" s="79"/>
    </row>
    <row r="35" spans="1:75" ht="15" customHeight="1">
      <c r="A35" s="272" t="s">
        <v>466</v>
      </c>
      <c r="B35" s="273"/>
      <c r="C35" s="273"/>
      <c r="D35" s="273"/>
      <c r="E35" s="274"/>
      <c r="F35" s="349"/>
      <c r="G35" s="350"/>
      <c r="H35" s="350"/>
      <c r="I35" s="350"/>
      <c r="J35" s="350"/>
      <c r="K35" s="350"/>
      <c r="L35" s="350"/>
      <c r="M35" s="350"/>
      <c r="N35" s="350"/>
      <c r="O35" s="87"/>
      <c r="P35" s="28"/>
      <c r="Q35" s="28"/>
      <c r="R35" s="28"/>
      <c r="S35" s="28"/>
      <c r="T35" s="99"/>
      <c r="U35" s="99"/>
      <c r="V35" s="99"/>
      <c r="W35" s="99"/>
      <c r="X35" s="99"/>
      <c r="Y35" s="99"/>
      <c r="Z35" s="99"/>
      <c r="AA35" s="99"/>
      <c r="AB35" s="99"/>
      <c r="AC35" s="28"/>
      <c r="AD35" s="28"/>
      <c r="AE35" s="28"/>
      <c r="AF35" s="28"/>
      <c r="AG35" s="89"/>
      <c r="AO35" s="78"/>
      <c r="AP35" s="383" t="s">
        <v>466</v>
      </c>
      <c r="AQ35" s="384"/>
      <c r="AR35" s="384"/>
      <c r="AS35" s="384"/>
      <c r="AT35" s="385"/>
      <c r="AU35" s="402" t="s">
        <v>465</v>
      </c>
      <c r="AV35" s="403"/>
      <c r="AW35" s="403"/>
      <c r="AX35" s="403"/>
      <c r="AY35" s="403"/>
      <c r="AZ35" s="403"/>
      <c r="BA35" s="403"/>
      <c r="BB35" s="403"/>
      <c r="BC35" s="403"/>
      <c r="BD35" s="87"/>
      <c r="BE35" s="28"/>
      <c r="BF35" s="28"/>
      <c r="BG35" s="28"/>
      <c r="BH35" s="28"/>
      <c r="BI35" s="99"/>
      <c r="BJ35" s="99"/>
      <c r="BK35" s="99"/>
      <c r="BL35" s="99"/>
      <c r="BM35" s="99"/>
      <c r="BN35" s="99"/>
      <c r="BO35" s="99"/>
      <c r="BP35" s="99"/>
      <c r="BQ35" s="99"/>
      <c r="BR35" s="28"/>
      <c r="BS35" s="28"/>
      <c r="BT35" s="28"/>
      <c r="BU35" s="28"/>
      <c r="BV35" s="89"/>
      <c r="BW35" s="79"/>
    </row>
    <row r="36" spans="1:75" ht="15" customHeight="1" thickBot="1">
      <c r="A36" s="346" t="s">
        <v>37</v>
      </c>
      <c r="B36" s="347"/>
      <c r="C36" s="347"/>
      <c r="D36" s="347"/>
      <c r="E36" s="348"/>
      <c r="F36" s="380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2"/>
      <c r="AO36" s="78"/>
      <c r="AP36" s="346" t="s">
        <v>37</v>
      </c>
      <c r="AQ36" s="347"/>
      <c r="AR36" s="347"/>
      <c r="AS36" s="347"/>
      <c r="AT36" s="348"/>
      <c r="AU36" s="260" t="s">
        <v>817</v>
      </c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2"/>
      <c r="BW36" s="79"/>
    </row>
    <row r="37" spans="1:75" ht="15" customHeight="1" thickBot="1">
      <c r="AF37" s="1"/>
      <c r="AO37" s="78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79"/>
    </row>
    <row r="38" spans="1:75" ht="30" customHeight="1">
      <c r="A38" s="373" t="s">
        <v>471</v>
      </c>
      <c r="B38" s="355"/>
      <c r="C38" s="355"/>
      <c r="D38" s="355"/>
      <c r="E38" s="356"/>
      <c r="F38" s="357"/>
      <c r="G38" s="358"/>
      <c r="H38" s="358"/>
      <c r="I38" s="358"/>
      <c r="J38" s="358"/>
      <c r="K38" s="358"/>
      <c r="L38" s="358"/>
      <c r="M38" s="358"/>
      <c r="N38" s="358"/>
      <c r="O38" s="358"/>
      <c r="P38" s="388" t="s">
        <v>472</v>
      </c>
      <c r="Q38" s="389"/>
      <c r="R38" s="354" t="s">
        <v>520</v>
      </c>
      <c r="S38" s="355"/>
      <c r="T38" s="355"/>
      <c r="U38" s="355"/>
      <c r="V38" s="356"/>
      <c r="W38" s="357"/>
      <c r="X38" s="358"/>
      <c r="Y38" s="358"/>
      <c r="Z38" s="358"/>
      <c r="AA38" s="358"/>
      <c r="AB38" s="358"/>
      <c r="AC38" s="358"/>
      <c r="AD38" s="358"/>
      <c r="AE38" s="358"/>
      <c r="AF38" s="359" t="s">
        <v>472</v>
      </c>
      <c r="AG38" s="360"/>
      <c r="AO38" s="78"/>
      <c r="AP38" s="373" t="s">
        <v>471</v>
      </c>
      <c r="AQ38" s="355"/>
      <c r="AR38" s="355"/>
      <c r="AS38" s="355"/>
      <c r="AT38" s="356"/>
      <c r="AU38" s="407">
        <v>15000</v>
      </c>
      <c r="AV38" s="408"/>
      <c r="AW38" s="408"/>
      <c r="AX38" s="408"/>
      <c r="AY38" s="408"/>
      <c r="AZ38" s="408"/>
      <c r="BA38" s="408"/>
      <c r="BB38" s="408"/>
      <c r="BC38" s="408"/>
      <c r="BD38" s="408"/>
      <c r="BE38" s="388" t="s">
        <v>472</v>
      </c>
      <c r="BF38" s="389"/>
      <c r="BG38" s="354" t="s">
        <v>520</v>
      </c>
      <c r="BH38" s="355"/>
      <c r="BI38" s="355"/>
      <c r="BJ38" s="355"/>
      <c r="BK38" s="356"/>
      <c r="BL38" s="407">
        <v>15000</v>
      </c>
      <c r="BM38" s="408"/>
      <c r="BN38" s="408"/>
      <c r="BO38" s="408"/>
      <c r="BP38" s="408"/>
      <c r="BQ38" s="408"/>
      <c r="BR38" s="408"/>
      <c r="BS38" s="408"/>
      <c r="BT38" s="408"/>
      <c r="BU38" s="359" t="s">
        <v>472</v>
      </c>
      <c r="BV38" s="360"/>
      <c r="BW38" s="79"/>
    </row>
    <row r="39" spans="1:75" ht="30" customHeight="1" thickBot="1">
      <c r="A39" s="346" t="s">
        <v>521</v>
      </c>
      <c r="B39" s="347"/>
      <c r="C39" s="347"/>
      <c r="D39" s="347"/>
      <c r="E39" s="347"/>
      <c r="F39" s="227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9"/>
      <c r="R39" s="361" t="s">
        <v>522</v>
      </c>
      <c r="S39" s="347"/>
      <c r="T39" s="348"/>
      <c r="U39" s="241"/>
      <c r="V39" s="242"/>
      <c r="W39" s="242"/>
      <c r="X39" s="242"/>
      <c r="Y39" s="100" t="s">
        <v>523</v>
      </c>
      <c r="Z39" s="361" t="s">
        <v>3</v>
      </c>
      <c r="AA39" s="347"/>
      <c r="AB39" s="348"/>
      <c r="AC39" s="241"/>
      <c r="AD39" s="242"/>
      <c r="AE39" s="242"/>
      <c r="AF39" s="242"/>
      <c r="AG39" s="101" t="s">
        <v>473</v>
      </c>
      <c r="AO39" s="78"/>
      <c r="AP39" s="346" t="s">
        <v>521</v>
      </c>
      <c r="AQ39" s="347"/>
      <c r="AR39" s="347"/>
      <c r="AS39" s="347"/>
      <c r="AT39" s="347"/>
      <c r="AU39" s="409">
        <f ca="1">DATE(YEAR(TODAY())-BJ39,6,1)</f>
        <v>36678</v>
      </c>
      <c r="AV39" s="410"/>
      <c r="AW39" s="410"/>
      <c r="AX39" s="410"/>
      <c r="AY39" s="410"/>
      <c r="AZ39" s="410"/>
      <c r="BA39" s="410"/>
      <c r="BB39" s="410"/>
      <c r="BC39" s="410"/>
      <c r="BD39" s="410"/>
      <c r="BE39" s="410"/>
      <c r="BF39" s="411"/>
      <c r="BG39" s="361" t="s">
        <v>522</v>
      </c>
      <c r="BH39" s="347"/>
      <c r="BI39" s="348"/>
      <c r="BJ39" s="393">
        <v>25</v>
      </c>
      <c r="BK39" s="392"/>
      <c r="BL39" s="392"/>
      <c r="BM39" s="392"/>
      <c r="BN39" s="100" t="s">
        <v>523</v>
      </c>
      <c r="BO39" s="361" t="s">
        <v>3</v>
      </c>
      <c r="BP39" s="347"/>
      <c r="BQ39" s="348"/>
      <c r="BR39" s="393">
        <v>10</v>
      </c>
      <c r="BS39" s="392"/>
      <c r="BT39" s="392"/>
      <c r="BU39" s="392"/>
      <c r="BV39" s="101" t="s">
        <v>473</v>
      </c>
      <c r="BW39" s="79"/>
    </row>
    <row r="40" spans="1:75" ht="15" customHeight="1">
      <c r="AF40" s="1"/>
      <c r="AO40" s="78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79"/>
    </row>
    <row r="41" spans="1:75" ht="15" customHeight="1" thickBot="1">
      <c r="A41" s="1" t="s">
        <v>38</v>
      </c>
      <c r="AF41" s="1"/>
      <c r="AO41" s="78"/>
      <c r="AP41" s="56" t="s">
        <v>38</v>
      </c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79"/>
    </row>
    <row r="42" spans="1:75" ht="15" customHeight="1">
      <c r="A42" s="338" t="s">
        <v>34</v>
      </c>
      <c r="B42" s="185"/>
      <c r="C42" s="185"/>
      <c r="D42" s="185"/>
      <c r="E42" s="186"/>
      <c r="F42" s="39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5"/>
      <c r="AO42" s="78"/>
      <c r="AP42" s="338" t="s">
        <v>34</v>
      </c>
      <c r="AQ42" s="185"/>
      <c r="AR42" s="185"/>
      <c r="AS42" s="185"/>
      <c r="AT42" s="186"/>
      <c r="AU42" s="39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2" t="s">
        <v>482</v>
      </c>
      <c r="BG42" s="412"/>
      <c r="BH42" s="412"/>
      <c r="BI42" s="412"/>
      <c r="BJ42" s="412"/>
      <c r="BK42" s="412"/>
      <c r="BL42" s="412"/>
      <c r="BM42" s="412"/>
      <c r="BN42" s="412"/>
      <c r="BO42" s="412"/>
      <c r="BP42" s="412"/>
      <c r="BQ42" s="412"/>
      <c r="BR42" s="412"/>
      <c r="BS42" s="412"/>
      <c r="BT42" s="412"/>
      <c r="BU42" s="412"/>
      <c r="BV42" s="413"/>
      <c r="BW42" s="79"/>
    </row>
    <row r="43" spans="1:75" ht="30" customHeight="1">
      <c r="A43" s="343" t="s">
        <v>31</v>
      </c>
      <c r="B43" s="344"/>
      <c r="C43" s="344"/>
      <c r="D43" s="344"/>
      <c r="E43" s="345"/>
      <c r="F43" s="266" t="s">
        <v>39</v>
      </c>
      <c r="G43" s="267"/>
      <c r="H43" s="340"/>
      <c r="I43" s="341"/>
      <c r="J43" s="341"/>
      <c r="K43" s="341"/>
      <c r="L43" s="341"/>
      <c r="M43" s="341"/>
      <c r="N43" s="342"/>
      <c r="O43" s="266" t="s">
        <v>31</v>
      </c>
      <c r="P43" s="267"/>
      <c r="Q43" s="340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62"/>
      <c r="AO43" s="78"/>
      <c r="AP43" s="343" t="s">
        <v>31</v>
      </c>
      <c r="AQ43" s="344"/>
      <c r="AR43" s="344"/>
      <c r="AS43" s="344"/>
      <c r="AT43" s="345"/>
      <c r="AU43" s="266" t="s">
        <v>39</v>
      </c>
      <c r="AV43" s="267"/>
      <c r="AW43" s="268" t="s">
        <v>480</v>
      </c>
      <c r="AX43" s="269"/>
      <c r="AY43" s="269"/>
      <c r="AZ43" s="269"/>
      <c r="BA43" s="269"/>
      <c r="BB43" s="269"/>
      <c r="BC43" s="270"/>
      <c r="BD43" s="266" t="s">
        <v>31</v>
      </c>
      <c r="BE43" s="267"/>
      <c r="BF43" s="268" t="s">
        <v>481</v>
      </c>
      <c r="BG43" s="269"/>
      <c r="BH43" s="269"/>
      <c r="BI43" s="269"/>
      <c r="BJ43" s="269"/>
      <c r="BK43" s="269"/>
      <c r="BL43" s="269"/>
      <c r="BM43" s="269"/>
      <c r="BN43" s="269"/>
      <c r="BO43" s="269"/>
      <c r="BP43" s="269"/>
      <c r="BQ43" s="269"/>
      <c r="BR43" s="269"/>
      <c r="BS43" s="269"/>
      <c r="BT43" s="269"/>
      <c r="BU43" s="269"/>
      <c r="BV43" s="271"/>
      <c r="BW43" s="79"/>
    </row>
    <row r="44" spans="1:75" ht="15" customHeight="1">
      <c r="A44" s="272" t="s">
        <v>2</v>
      </c>
      <c r="B44" s="273"/>
      <c r="C44" s="273"/>
      <c r="D44" s="273"/>
      <c r="E44" s="274"/>
      <c r="F44" s="349"/>
      <c r="G44" s="350"/>
      <c r="H44" s="350"/>
      <c r="I44" s="350"/>
      <c r="J44" s="350"/>
      <c r="K44" s="350"/>
      <c r="L44" s="350"/>
      <c r="M44" s="350"/>
      <c r="N44" s="351"/>
      <c r="O44" s="84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6"/>
      <c r="AO44" s="78"/>
      <c r="AP44" s="272" t="s">
        <v>2</v>
      </c>
      <c r="AQ44" s="273"/>
      <c r="AR44" s="273"/>
      <c r="AS44" s="273"/>
      <c r="AT44" s="274"/>
      <c r="AU44" s="402" t="s">
        <v>483</v>
      </c>
      <c r="AV44" s="403"/>
      <c r="AW44" s="403"/>
      <c r="AX44" s="403"/>
      <c r="AY44" s="403"/>
      <c r="AZ44" s="403"/>
      <c r="BA44" s="403"/>
      <c r="BB44" s="403"/>
      <c r="BC44" s="414"/>
      <c r="BD44" s="84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6"/>
      <c r="BW44" s="79"/>
    </row>
    <row r="45" spans="1:75" ht="15" customHeight="1">
      <c r="A45" s="272" t="s">
        <v>466</v>
      </c>
      <c r="B45" s="273"/>
      <c r="C45" s="273"/>
      <c r="D45" s="273"/>
      <c r="E45" s="274"/>
      <c r="F45" s="349"/>
      <c r="G45" s="350"/>
      <c r="H45" s="350"/>
      <c r="I45" s="350"/>
      <c r="J45" s="350"/>
      <c r="K45" s="350"/>
      <c r="L45" s="350"/>
      <c r="M45" s="350"/>
      <c r="N45" s="350"/>
      <c r="O45" s="87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88"/>
      <c r="AG45" s="89"/>
      <c r="AO45" s="78"/>
      <c r="AP45" s="272" t="s">
        <v>466</v>
      </c>
      <c r="AQ45" s="273"/>
      <c r="AR45" s="273"/>
      <c r="AS45" s="273"/>
      <c r="AT45" s="274"/>
      <c r="AU45" s="402" t="s">
        <v>484</v>
      </c>
      <c r="AV45" s="403"/>
      <c r="AW45" s="403"/>
      <c r="AX45" s="403"/>
      <c r="AY45" s="403"/>
      <c r="AZ45" s="403"/>
      <c r="BA45" s="403"/>
      <c r="BB45" s="403"/>
      <c r="BC45" s="403"/>
      <c r="BD45" s="87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88"/>
      <c r="BV45" s="89"/>
      <c r="BW45" s="79"/>
    </row>
    <row r="46" spans="1:75" ht="15" customHeight="1" thickBot="1">
      <c r="A46" s="346" t="s">
        <v>37</v>
      </c>
      <c r="B46" s="347"/>
      <c r="C46" s="347"/>
      <c r="D46" s="347"/>
      <c r="E46" s="348"/>
      <c r="F46" s="380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2"/>
      <c r="AO46" s="78"/>
      <c r="AP46" s="346" t="s">
        <v>37</v>
      </c>
      <c r="AQ46" s="347"/>
      <c r="AR46" s="347"/>
      <c r="AS46" s="347"/>
      <c r="AT46" s="348"/>
      <c r="AU46" s="260" t="s">
        <v>506</v>
      </c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2"/>
      <c r="BW46" s="79"/>
    </row>
    <row r="47" spans="1:75" ht="15" customHeight="1">
      <c r="A47" s="5"/>
      <c r="B47" s="3"/>
      <c r="C47" s="3"/>
      <c r="D47" s="3"/>
      <c r="E47" s="3"/>
      <c r="F47" s="3"/>
      <c r="AF47" s="1"/>
      <c r="AO47" s="78"/>
      <c r="AP47" s="60"/>
      <c r="AQ47" s="61"/>
      <c r="AR47" s="61"/>
      <c r="AS47" s="61"/>
      <c r="AT47" s="61"/>
      <c r="AU47" s="61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79"/>
    </row>
    <row r="48" spans="1:75" ht="15" customHeight="1">
      <c r="A48" s="5"/>
      <c r="B48" s="3"/>
      <c r="C48" s="3"/>
      <c r="D48" s="3"/>
      <c r="E48" s="3"/>
      <c r="F48" s="3"/>
      <c r="AF48" s="1"/>
      <c r="AO48" s="78"/>
      <c r="AP48" s="60"/>
      <c r="AQ48" s="61"/>
      <c r="AR48" s="61"/>
      <c r="AS48" s="61"/>
      <c r="AT48" s="61"/>
      <c r="AU48" s="61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79"/>
    </row>
    <row r="49" spans="1:75" ht="15" customHeight="1" thickBot="1">
      <c r="A49" s="1" t="s">
        <v>494</v>
      </c>
      <c r="B49" s="3"/>
      <c r="C49" s="3"/>
      <c r="D49" s="3"/>
      <c r="E49" s="3"/>
      <c r="F49" s="3"/>
      <c r="AF49" s="1"/>
      <c r="AO49" s="78"/>
      <c r="AP49" s="56" t="s">
        <v>494</v>
      </c>
      <c r="AQ49" s="61"/>
      <c r="AR49" s="61"/>
      <c r="AS49" s="61"/>
      <c r="AT49" s="61"/>
      <c r="AU49" s="61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79"/>
    </row>
    <row r="50" spans="1:75" ht="15" customHeight="1">
      <c r="A50" s="25" t="s">
        <v>40</v>
      </c>
      <c r="B50" s="25"/>
      <c r="C50" s="26"/>
      <c r="D50" s="26"/>
      <c r="E50" s="26"/>
      <c r="F50" s="26"/>
      <c r="G50" s="26"/>
      <c r="H50" s="26"/>
      <c r="I50" s="26"/>
      <c r="J50" s="26"/>
      <c r="K50" s="106" t="s">
        <v>196</v>
      </c>
      <c r="L50" s="107"/>
      <c r="M50" s="107"/>
      <c r="N50" s="107"/>
      <c r="O50" s="107"/>
      <c r="P50" s="107"/>
      <c r="Q50" s="107"/>
      <c r="R50" s="108"/>
      <c r="S50" s="109" t="s">
        <v>524</v>
      </c>
      <c r="T50" s="107"/>
      <c r="U50" s="107"/>
      <c r="V50" s="107"/>
      <c r="W50" s="107"/>
      <c r="X50" s="107"/>
      <c r="Y50" s="107"/>
      <c r="Z50" s="109" t="s">
        <v>527</v>
      </c>
      <c r="AA50" s="110"/>
      <c r="AB50" s="110"/>
      <c r="AC50" s="110"/>
      <c r="AD50" s="110"/>
      <c r="AE50" s="110"/>
      <c r="AF50" s="110"/>
      <c r="AG50" s="111"/>
      <c r="AO50" s="78"/>
      <c r="AP50" s="25" t="s">
        <v>40</v>
      </c>
      <c r="AQ50" s="26"/>
      <c r="AR50" s="26"/>
      <c r="AS50" s="26"/>
      <c r="AT50" s="26"/>
      <c r="AU50" s="26"/>
      <c r="AV50" s="26"/>
      <c r="AW50" s="26"/>
      <c r="AX50" s="26"/>
      <c r="AY50" s="68"/>
      <c r="AZ50" s="106" t="s">
        <v>196</v>
      </c>
      <c r="BA50" s="107"/>
      <c r="BB50" s="107"/>
      <c r="BC50" s="107"/>
      <c r="BD50" s="107"/>
      <c r="BE50" s="107"/>
      <c r="BF50" s="107"/>
      <c r="BG50" s="108"/>
      <c r="BH50" s="109" t="s">
        <v>524</v>
      </c>
      <c r="BI50" s="107"/>
      <c r="BJ50" s="107"/>
      <c r="BK50" s="107"/>
      <c r="BL50" s="107"/>
      <c r="BM50" s="107"/>
      <c r="BN50" s="107"/>
      <c r="BO50" s="109" t="s">
        <v>527</v>
      </c>
      <c r="BP50" s="110"/>
      <c r="BQ50" s="110"/>
      <c r="BR50" s="110"/>
      <c r="BS50" s="110"/>
      <c r="BT50" s="110"/>
      <c r="BU50" s="110"/>
      <c r="BV50" s="111"/>
      <c r="BW50" s="79"/>
    </row>
    <row r="51" spans="1:75" ht="30" customHeight="1" thickBot="1">
      <c r="A51" s="42" t="s">
        <v>41</v>
      </c>
      <c r="B51" s="70"/>
      <c r="C51" s="71"/>
      <c r="D51" s="72"/>
      <c r="E51" s="72"/>
      <c r="F51" s="72"/>
      <c r="G51" s="72"/>
      <c r="H51" s="72"/>
      <c r="I51" s="72"/>
      <c r="J51" s="72"/>
      <c r="K51" s="112" t="s">
        <v>525</v>
      </c>
      <c r="L51" s="205"/>
      <c r="M51" s="205"/>
      <c r="N51" s="205"/>
      <c r="O51" s="205"/>
      <c r="P51" s="205"/>
      <c r="Q51" s="205"/>
      <c r="R51" s="113" t="s">
        <v>526</v>
      </c>
      <c r="S51" s="206"/>
      <c r="T51" s="207"/>
      <c r="U51" s="207"/>
      <c r="V51" s="207"/>
      <c r="W51" s="207"/>
      <c r="X51" s="207"/>
      <c r="Y51" s="208"/>
      <c r="Z51" s="199"/>
      <c r="AA51" s="200"/>
      <c r="AB51" s="200"/>
      <c r="AC51" s="200"/>
      <c r="AD51" s="200"/>
      <c r="AE51" s="200"/>
      <c r="AF51" s="209" t="s">
        <v>472</v>
      </c>
      <c r="AG51" s="210"/>
      <c r="AJ51" s="23" t="s">
        <v>212</v>
      </c>
      <c r="AO51" s="78"/>
      <c r="AP51" s="42" t="s">
        <v>41</v>
      </c>
      <c r="AQ51" s="43"/>
      <c r="AR51" s="71"/>
      <c r="AS51" s="72"/>
      <c r="AT51" s="72"/>
      <c r="AU51" s="72"/>
      <c r="AV51" s="72"/>
      <c r="AW51" s="72"/>
      <c r="AX51" s="72"/>
      <c r="AY51" s="73"/>
      <c r="AZ51" s="112" t="s">
        <v>525</v>
      </c>
      <c r="BA51" s="396" t="s">
        <v>539</v>
      </c>
      <c r="BB51" s="396"/>
      <c r="BC51" s="396"/>
      <c r="BD51" s="396"/>
      <c r="BE51" s="396"/>
      <c r="BF51" s="396"/>
      <c r="BG51" s="113" t="s">
        <v>526</v>
      </c>
      <c r="BH51" s="397">
        <f ca="1">DATE(YEAR(TODAY())-BJ39,7,1)</f>
        <v>36708</v>
      </c>
      <c r="BI51" s="398"/>
      <c r="BJ51" s="398"/>
      <c r="BK51" s="398"/>
      <c r="BL51" s="398"/>
      <c r="BM51" s="398"/>
      <c r="BN51" s="399"/>
      <c r="BO51" s="400">
        <v>123450</v>
      </c>
      <c r="BP51" s="401"/>
      <c r="BQ51" s="401"/>
      <c r="BR51" s="401"/>
      <c r="BS51" s="401"/>
      <c r="BT51" s="401"/>
      <c r="BU51" s="209" t="s">
        <v>472</v>
      </c>
      <c r="BV51" s="210"/>
      <c r="BW51" s="79"/>
    </row>
    <row r="52" spans="1:75" ht="15" customHeight="1">
      <c r="A52" s="201" t="s">
        <v>46</v>
      </c>
      <c r="B52" s="203" t="s">
        <v>78</v>
      </c>
      <c r="C52" s="219" t="s">
        <v>42</v>
      </c>
      <c r="D52" s="220"/>
      <c r="E52" s="220"/>
      <c r="F52" s="220"/>
      <c r="G52" s="220"/>
      <c r="H52" s="220"/>
      <c r="I52" s="220"/>
      <c r="J52" s="220"/>
      <c r="K52" s="221"/>
      <c r="L52" s="221"/>
      <c r="M52" s="221"/>
      <c r="N52" s="221"/>
      <c r="O52" s="221"/>
      <c r="P52" s="221"/>
      <c r="Q52" s="221"/>
      <c r="R52" s="222"/>
      <c r="S52" s="211" t="s">
        <v>495</v>
      </c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3"/>
      <c r="AO52" s="78"/>
      <c r="AP52" s="201" t="s">
        <v>46</v>
      </c>
      <c r="AQ52" s="203" t="s">
        <v>78</v>
      </c>
      <c r="AR52" s="219" t="s">
        <v>42</v>
      </c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404"/>
      <c r="BH52" s="394" t="s">
        <v>495</v>
      </c>
      <c r="BI52" s="388"/>
      <c r="BJ52" s="388"/>
      <c r="BK52" s="388"/>
      <c r="BL52" s="388"/>
      <c r="BM52" s="388"/>
      <c r="BN52" s="388"/>
      <c r="BO52" s="388"/>
      <c r="BP52" s="388"/>
      <c r="BQ52" s="388"/>
      <c r="BR52" s="388"/>
      <c r="BS52" s="388"/>
      <c r="BT52" s="388"/>
      <c r="BU52" s="388"/>
      <c r="BV52" s="395"/>
      <c r="BW52" s="79"/>
    </row>
    <row r="53" spans="1:75" ht="15" customHeight="1">
      <c r="A53" s="202"/>
      <c r="B53" s="204"/>
      <c r="C53" s="223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5"/>
      <c r="S53" s="214" t="s">
        <v>55</v>
      </c>
      <c r="T53" s="215"/>
      <c r="U53" s="215"/>
      <c r="V53" s="215"/>
      <c r="W53" s="216"/>
      <c r="X53" s="217" t="s">
        <v>56</v>
      </c>
      <c r="Y53" s="215"/>
      <c r="Z53" s="215"/>
      <c r="AA53" s="215"/>
      <c r="AB53" s="216"/>
      <c r="AC53" s="217" t="s">
        <v>4</v>
      </c>
      <c r="AD53" s="215"/>
      <c r="AE53" s="215"/>
      <c r="AF53" s="215"/>
      <c r="AG53" s="218"/>
      <c r="AH53" s="1" t="s">
        <v>231</v>
      </c>
      <c r="AI53" s="1" t="s">
        <v>232</v>
      </c>
      <c r="AO53" s="78"/>
      <c r="AP53" s="202"/>
      <c r="AQ53" s="204"/>
      <c r="AR53" s="223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5"/>
      <c r="BH53" s="214" t="s">
        <v>55</v>
      </c>
      <c r="BI53" s="215"/>
      <c r="BJ53" s="215"/>
      <c r="BK53" s="215"/>
      <c r="BL53" s="216"/>
      <c r="BM53" s="217" t="s">
        <v>56</v>
      </c>
      <c r="BN53" s="215"/>
      <c r="BO53" s="215"/>
      <c r="BP53" s="215"/>
      <c r="BQ53" s="216"/>
      <c r="BR53" s="217" t="s">
        <v>4</v>
      </c>
      <c r="BS53" s="215"/>
      <c r="BT53" s="215"/>
      <c r="BU53" s="215"/>
      <c r="BV53" s="218"/>
      <c r="BW53" s="79"/>
    </row>
    <row r="54" spans="1:75" ht="15" customHeight="1">
      <c r="A54" s="102"/>
      <c r="B54" s="104"/>
      <c r="C54" s="53" t="s">
        <v>43</v>
      </c>
      <c r="D54" s="29"/>
      <c r="E54" s="29"/>
      <c r="F54" s="29"/>
      <c r="G54" s="29"/>
      <c r="H54" s="29"/>
      <c r="I54" s="29"/>
      <c r="J54" s="30"/>
      <c r="K54" s="29"/>
      <c r="L54" s="30"/>
      <c r="M54" s="30"/>
      <c r="N54" s="30"/>
      <c r="O54" s="30"/>
      <c r="P54" s="30"/>
      <c r="Q54" s="30"/>
      <c r="R54" s="74"/>
      <c r="S54" s="226"/>
      <c r="T54" s="183"/>
      <c r="U54" s="183"/>
      <c r="V54" s="183"/>
      <c r="W54" s="97" t="s">
        <v>473</v>
      </c>
      <c r="X54" s="182"/>
      <c r="Y54" s="183"/>
      <c r="Z54" s="183"/>
      <c r="AA54" s="183"/>
      <c r="AB54" s="97" t="s">
        <v>473</v>
      </c>
      <c r="AC54" s="182"/>
      <c r="AD54" s="183"/>
      <c r="AE54" s="183"/>
      <c r="AF54" s="183"/>
      <c r="AG54" s="44" t="s">
        <v>473</v>
      </c>
      <c r="AH54" s="21" t="str">
        <f t="shared" ref="AH54:AI56" si="0">IF(A54="","",VLOOKUP(A54,$G$214:$Q$214,11,FALSE))</f>
        <v/>
      </c>
      <c r="AI54" s="21" t="str">
        <f t="shared" si="0"/>
        <v/>
      </c>
      <c r="AJ54" s="23" t="s">
        <v>211</v>
      </c>
      <c r="AK54" s="23" t="s">
        <v>207</v>
      </c>
      <c r="AO54" s="78"/>
      <c r="AP54" s="102" t="s">
        <v>57</v>
      </c>
      <c r="AQ54" s="104" t="s">
        <v>57</v>
      </c>
      <c r="AR54" s="53" t="s">
        <v>43</v>
      </c>
      <c r="AS54" s="29"/>
      <c r="AT54" s="29"/>
      <c r="AU54" s="29"/>
      <c r="AV54" s="29"/>
      <c r="AW54" s="29"/>
      <c r="AX54" s="29"/>
      <c r="AY54" s="30"/>
      <c r="AZ54" s="29"/>
      <c r="BA54" s="30"/>
      <c r="BB54" s="30"/>
      <c r="BC54" s="30"/>
      <c r="BD54" s="30"/>
      <c r="BE54" s="30"/>
      <c r="BF54" s="30"/>
      <c r="BG54" s="74"/>
      <c r="BH54" s="390">
        <v>5</v>
      </c>
      <c r="BI54" s="276"/>
      <c r="BJ54" s="276"/>
      <c r="BK54" s="276"/>
      <c r="BL54" s="97" t="s">
        <v>473</v>
      </c>
      <c r="BM54" s="275">
        <v>1</v>
      </c>
      <c r="BN54" s="276"/>
      <c r="BO54" s="276"/>
      <c r="BP54" s="276"/>
      <c r="BQ54" s="97" t="s">
        <v>473</v>
      </c>
      <c r="BR54" s="275"/>
      <c r="BS54" s="276"/>
      <c r="BT54" s="276"/>
      <c r="BU54" s="276"/>
      <c r="BV54" s="44" t="s">
        <v>473</v>
      </c>
      <c r="BW54" s="79"/>
    </row>
    <row r="55" spans="1:75" ht="15" customHeight="1">
      <c r="A55" s="102"/>
      <c r="B55" s="104"/>
      <c r="C55" s="53" t="s">
        <v>44</v>
      </c>
      <c r="D55" s="29"/>
      <c r="E55" s="29"/>
      <c r="F55" s="29"/>
      <c r="G55" s="29"/>
      <c r="H55" s="29"/>
      <c r="I55" s="29"/>
      <c r="J55" s="30"/>
      <c r="K55" s="29"/>
      <c r="L55" s="30"/>
      <c r="M55" s="30"/>
      <c r="N55" s="30"/>
      <c r="O55" s="30"/>
      <c r="P55" s="30"/>
      <c r="Q55" s="30"/>
      <c r="R55" s="74"/>
      <c r="S55" s="226"/>
      <c r="T55" s="183"/>
      <c r="U55" s="183"/>
      <c r="V55" s="183"/>
      <c r="W55" s="97" t="s">
        <v>473</v>
      </c>
      <c r="X55" s="182"/>
      <c r="Y55" s="183"/>
      <c r="Z55" s="183"/>
      <c r="AA55" s="183"/>
      <c r="AB55" s="97" t="s">
        <v>473</v>
      </c>
      <c r="AC55" s="182"/>
      <c r="AD55" s="183"/>
      <c r="AE55" s="183"/>
      <c r="AF55" s="183"/>
      <c r="AG55" s="44" t="s">
        <v>473</v>
      </c>
      <c r="AH55" s="21" t="str">
        <f t="shared" si="0"/>
        <v/>
      </c>
      <c r="AI55" s="21" t="str">
        <f t="shared" si="0"/>
        <v/>
      </c>
      <c r="AJ55" s="23" t="s">
        <v>211</v>
      </c>
      <c r="AK55" s="23" t="s">
        <v>208</v>
      </c>
      <c r="AO55" s="78"/>
      <c r="AP55" s="102" t="s">
        <v>57</v>
      </c>
      <c r="AQ55" s="104" t="s">
        <v>57</v>
      </c>
      <c r="AR55" s="53" t="s">
        <v>44</v>
      </c>
      <c r="AS55" s="29"/>
      <c r="AT55" s="29"/>
      <c r="AU55" s="29"/>
      <c r="AV55" s="29"/>
      <c r="AW55" s="29"/>
      <c r="AX55" s="29"/>
      <c r="AY55" s="30"/>
      <c r="AZ55" s="29"/>
      <c r="BA55" s="30"/>
      <c r="BB55" s="30"/>
      <c r="BC55" s="30"/>
      <c r="BD55" s="30"/>
      <c r="BE55" s="30"/>
      <c r="BF55" s="30"/>
      <c r="BG55" s="74"/>
      <c r="BH55" s="390">
        <v>3</v>
      </c>
      <c r="BI55" s="276"/>
      <c r="BJ55" s="276"/>
      <c r="BK55" s="276"/>
      <c r="BL55" s="97" t="s">
        <v>473</v>
      </c>
      <c r="BM55" s="275"/>
      <c r="BN55" s="276"/>
      <c r="BO55" s="276"/>
      <c r="BP55" s="276"/>
      <c r="BQ55" s="97" t="s">
        <v>473</v>
      </c>
      <c r="BR55" s="275"/>
      <c r="BS55" s="276"/>
      <c r="BT55" s="276"/>
      <c r="BU55" s="276"/>
      <c r="BV55" s="44" t="s">
        <v>473</v>
      </c>
      <c r="BW55" s="79"/>
    </row>
    <row r="56" spans="1:75" ht="15" customHeight="1" thickBot="1">
      <c r="A56" s="103"/>
      <c r="B56" s="105"/>
      <c r="C56" s="53" t="s">
        <v>45</v>
      </c>
      <c r="D56" s="29"/>
      <c r="E56" s="29"/>
      <c r="F56" s="29"/>
      <c r="G56" s="29"/>
      <c r="H56" s="29"/>
      <c r="I56" s="29"/>
      <c r="J56" s="30"/>
      <c r="K56" s="29"/>
      <c r="L56" s="30"/>
      <c r="M56" s="30"/>
      <c r="N56" s="30"/>
      <c r="O56" s="30"/>
      <c r="P56" s="30"/>
      <c r="Q56" s="30"/>
      <c r="R56" s="74"/>
      <c r="S56" s="365"/>
      <c r="T56" s="242"/>
      <c r="U56" s="242"/>
      <c r="V56" s="242"/>
      <c r="W56" s="45" t="s">
        <v>473</v>
      </c>
      <c r="X56" s="241"/>
      <c r="Y56" s="242"/>
      <c r="Z56" s="242"/>
      <c r="AA56" s="242"/>
      <c r="AB56" s="45" t="s">
        <v>473</v>
      </c>
      <c r="AC56" s="241"/>
      <c r="AD56" s="242"/>
      <c r="AE56" s="242"/>
      <c r="AF56" s="242"/>
      <c r="AG56" s="46" t="s">
        <v>473</v>
      </c>
      <c r="AH56" s="21" t="str">
        <f t="shared" si="0"/>
        <v/>
      </c>
      <c r="AI56" s="21" t="str">
        <f t="shared" si="0"/>
        <v/>
      </c>
      <c r="AJ56" s="23" t="s">
        <v>211</v>
      </c>
      <c r="AK56" s="23" t="s">
        <v>210</v>
      </c>
      <c r="AO56" s="78"/>
      <c r="AP56" s="103"/>
      <c r="AQ56" s="105"/>
      <c r="AR56" s="53" t="s">
        <v>45</v>
      </c>
      <c r="AS56" s="29"/>
      <c r="AT56" s="29"/>
      <c r="AU56" s="29"/>
      <c r="AV56" s="29"/>
      <c r="AW56" s="29"/>
      <c r="AX56" s="29"/>
      <c r="AY56" s="30"/>
      <c r="AZ56" s="29"/>
      <c r="BA56" s="30"/>
      <c r="BB56" s="30"/>
      <c r="BC56" s="30"/>
      <c r="BD56" s="30"/>
      <c r="BE56" s="30"/>
      <c r="BF56" s="30"/>
      <c r="BG56" s="74"/>
      <c r="BH56" s="391"/>
      <c r="BI56" s="392"/>
      <c r="BJ56" s="392"/>
      <c r="BK56" s="392"/>
      <c r="BL56" s="45" t="s">
        <v>473</v>
      </c>
      <c r="BM56" s="393"/>
      <c r="BN56" s="392"/>
      <c r="BO56" s="392"/>
      <c r="BP56" s="392"/>
      <c r="BQ56" s="45" t="s">
        <v>473</v>
      </c>
      <c r="BR56" s="393"/>
      <c r="BS56" s="392"/>
      <c r="BT56" s="392"/>
      <c r="BU56" s="392"/>
      <c r="BV56" s="46" t="s">
        <v>473</v>
      </c>
      <c r="BW56" s="79"/>
    </row>
    <row r="57" spans="1:75" ht="15" customHeight="1">
      <c r="AO57" s="78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9"/>
      <c r="BV57" s="56"/>
      <c r="BW57" s="79"/>
    </row>
    <row r="58" spans="1:75" ht="15" customHeight="1" thickBot="1">
      <c r="AO58" s="78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9"/>
      <c r="BV58" s="56"/>
      <c r="BW58" s="79"/>
    </row>
    <row r="59" spans="1:75" ht="15" customHeight="1">
      <c r="A59" s="25" t="s">
        <v>40</v>
      </c>
      <c r="B59" s="26"/>
      <c r="C59" s="26"/>
      <c r="D59" s="26"/>
      <c r="E59" s="26"/>
      <c r="F59" s="26"/>
      <c r="G59" s="26"/>
      <c r="H59" s="26"/>
      <c r="I59" s="26"/>
      <c r="J59" s="26"/>
      <c r="K59" s="106" t="s">
        <v>196</v>
      </c>
      <c r="L59" s="107"/>
      <c r="M59" s="107"/>
      <c r="N59" s="107"/>
      <c r="O59" s="107"/>
      <c r="P59" s="107"/>
      <c r="Q59" s="107"/>
      <c r="R59" s="108"/>
      <c r="S59" s="109" t="s">
        <v>524</v>
      </c>
      <c r="T59" s="107"/>
      <c r="U59" s="107"/>
      <c r="V59" s="107"/>
      <c r="W59" s="107"/>
      <c r="X59" s="107"/>
      <c r="Y59" s="107"/>
      <c r="Z59" s="109" t="s">
        <v>527</v>
      </c>
      <c r="AA59" s="110"/>
      <c r="AB59" s="110"/>
      <c r="AC59" s="110"/>
      <c r="AD59" s="110"/>
      <c r="AE59" s="110"/>
      <c r="AF59" s="110"/>
      <c r="AG59" s="111"/>
      <c r="AO59" s="78"/>
      <c r="AP59" s="25" t="s">
        <v>40</v>
      </c>
      <c r="AQ59" s="26"/>
      <c r="AR59" s="26"/>
      <c r="AS59" s="26"/>
      <c r="AT59" s="26"/>
      <c r="AU59" s="26"/>
      <c r="AV59" s="26"/>
      <c r="AW59" s="26"/>
      <c r="AX59" s="26"/>
      <c r="AY59" s="68"/>
      <c r="AZ59" s="106" t="s">
        <v>196</v>
      </c>
      <c r="BA59" s="107"/>
      <c r="BB59" s="107"/>
      <c r="BC59" s="107"/>
      <c r="BD59" s="107"/>
      <c r="BE59" s="107"/>
      <c r="BF59" s="107"/>
      <c r="BG59" s="108"/>
      <c r="BH59" s="109" t="s">
        <v>524</v>
      </c>
      <c r="BI59" s="107"/>
      <c r="BJ59" s="107"/>
      <c r="BK59" s="107"/>
      <c r="BL59" s="107"/>
      <c r="BM59" s="107"/>
      <c r="BN59" s="107"/>
      <c r="BO59" s="109" t="s">
        <v>527</v>
      </c>
      <c r="BP59" s="110"/>
      <c r="BQ59" s="110"/>
      <c r="BR59" s="110"/>
      <c r="BS59" s="110"/>
      <c r="BT59" s="110"/>
      <c r="BU59" s="110"/>
      <c r="BV59" s="111"/>
      <c r="BW59" s="79"/>
    </row>
    <row r="60" spans="1:75" ht="30" customHeight="1" thickBot="1">
      <c r="A60" s="42" t="s">
        <v>58</v>
      </c>
      <c r="B60" s="43"/>
      <c r="C60" s="71"/>
      <c r="D60" s="72"/>
      <c r="E60" s="72"/>
      <c r="F60" s="72"/>
      <c r="G60" s="72"/>
      <c r="H60" s="72"/>
      <c r="I60" s="72"/>
      <c r="J60" s="72"/>
      <c r="K60" s="112" t="s">
        <v>525</v>
      </c>
      <c r="L60" s="205"/>
      <c r="M60" s="205"/>
      <c r="N60" s="205"/>
      <c r="O60" s="205"/>
      <c r="P60" s="205"/>
      <c r="Q60" s="205"/>
      <c r="R60" s="113" t="s">
        <v>526</v>
      </c>
      <c r="S60" s="206"/>
      <c r="T60" s="207"/>
      <c r="U60" s="207"/>
      <c r="V60" s="207"/>
      <c r="W60" s="207"/>
      <c r="X60" s="207"/>
      <c r="Y60" s="208"/>
      <c r="Z60" s="199"/>
      <c r="AA60" s="200"/>
      <c r="AB60" s="200"/>
      <c r="AC60" s="200"/>
      <c r="AD60" s="200"/>
      <c r="AE60" s="200"/>
      <c r="AF60" s="209" t="s">
        <v>472</v>
      </c>
      <c r="AG60" s="210"/>
      <c r="AJ60" s="23" t="s">
        <v>208</v>
      </c>
      <c r="AO60" s="78"/>
      <c r="AP60" s="42" t="s">
        <v>58</v>
      </c>
      <c r="AQ60" s="43"/>
      <c r="AR60" s="27"/>
      <c r="AS60" s="28"/>
      <c r="AT60" s="28"/>
      <c r="AU60" s="28"/>
      <c r="AV60" s="28"/>
      <c r="AW60" s="28"/>
      <c r="AX60" s="28"/>
      <c r="AY60" s="69"/>
      <c r="AZ60" s="112" t="s">
        <v>525</v>
      </c>
      <c r="BA60" s="396"/>
      <c r="BB60" s="396"/>
      <c r="BC60" s="396"/>
      <c r="BD60" s="396"/>
      <c r="BE60" s="396"/>
      <c r="BF60" s="396"/>
      <c r="BG60" s="113" t="s">
        <v>526</v>
      </c>
      <c r="BH60" s="397"/>
      <c r="BI60" s="398"/>
      <c r="BJ60" s="398"/>
      <c r="BK60" s="398"/>
      <c r="BL60" s="398"/>
      <c r="BM60" s="398"/>
      <c r="BN60" s="399"/>
      <c r="BO60" s="400"/>
      <c r="BP60" s="401"/>
      <c r="BQ60" s="401"/>
      <c r="BR60" s="401"/>
      <c r="BS60" s="401"/>
      <c r="BT60" s="401"/>
      <c r="BU60" s="209" t="s">
        <v>472</v>
      </c>
      <c r="BV60" s="210"/>
      <c r="BW60" s="79"/>
    </row>
    <row r="61" spans="1:75" ht="15" customHeight="1">
      <c r="A61" s="201" t="s">
        <v>46</v>
      </c>
      <c r="B61" s="203" t="s">
        <v>78</v>
      </c>
      <c r="C61" s="219" t="s">
        <v>42</v>
      </c>
      <c r="D61" s="220"/>
      <c r="E61" s="220"/>
      <c r="F61" s="220"/>
      <c r="G61" s="220"/>
      <c r="H61" s="220"/>
      <c r="I61" s="220"/>
      <c r="J61" s="220"/>
      <c r="K61" s="221"/>
      <c r="L61" s="221"/>
      <c r="M61" s="221"/>
      <c r="N61" s="221"/>
      <c r="O61" s="221"/>
      <c r="P61" s="221"/>
      <c r="Q61" s="221"/>
      <c r="R61" s="222"/>
      <c r="S61" s="211" t="s">
        <v>495</v>
      </c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3"/>
      <c r="AO61" s="78"/>
      <c r="AP61" s="201" t="s">
        <v>46</v>
      </c>
      <c r="AQ61" s="203" t="s">
        <v>78</v>
      </c>
      <c r="AR61" s="221" t="s">
        <v>42</v>
      </c>
      <c r="AS61" s="221"/>
      <c r="AT61" s="221"/>
      <c r="AU61" s="221"/>
      <c r="AV61" s="221"/>
      <c r="AW61" s="221"/>
      <c r="AX61" s="221"/>
      <c r="AY61" s="221"/>
      <c r="AZ61" s="220"/>
      <c r="BA61" s="220"/>
      <c r="BB61" s="220"/>
      <c r="BC61" s="220"/>
      <c r="BD61" s="220"/>
      <c r="BE61" s="220"/>
      <c r="BF61" s="220"/>
      <c r="BG61" s="220"/>
      <c r="BH61" s="394" t="s">
        <v>495</v>
      </c>
      <c r="BI61" s="388"/>
      <c r="BJ61" s="388"/>
      <c r="BK61" s="388"/>
      <c r="BL61" s="388"/>
      <c r="BM61" s="388"/>
      <c r="BN61" s="388"/>
      <c r="BO61" s="388"/>
      <c r="BP61" s="388"/>
      <c r="BQ61" s="388"/>
      <c r="BR61" s="388"/>
      <c r="BS61" s="388"/>
      <c r="BT61" s="388"/>
      <c r="BU61" s="388"/>
      <c r="BV61" s="395"/>
      <c r="BW61" s="79"/>
    </row>
    <row r="62" spans="1:75" ht="15" customHeight="1">
      <c r="A62" s="202"/>
      <c r="B62" s="204"/>
      <c r="C62" s="223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5"/>
      <c r="S62" s="223" t="s">
        <v>25</v>
      </c>
      <c r="T62" s="224"/>
      <c r="U62" s="224"/>
      <c r="V62" s="224"/>
      <c r="W62" s="387"/>
      <c r="X62" s="386" t="s">
        <v>47</v>
      </c>
      <c r="Y62" s="224"/>
      <c r="Z62" s="224"/>
      <c r="AA62" s="224"/>
      <c r="AB62" s="387"/>
      <c r="AC62" s="386" t="s">
        <v>4</v>
      </c>
      <c r="AD62" s="224"/>
      <c r="AE62" s="224"/>
      <c r="AF62" s="224"/>
      <c r="AG62" s="225"/>
      <c r="AO62" s="78"/>
      <c r="AP62" s="202"/>
      <c r="AQ62" s="20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3" t="s">
        <v>25</v>
      </c>
      <c r="BI62" s="224"/>
      <c r="BJ62" s="224"/>
      <c r="BK62" s="224"/>
      <c r="BL62" s="387"/>
      <c r="BM62" s="386" t="s">
        <v>47</v>
      </c>
      <c r="BN62" s="224"/>
      <c r="BO62" s="224"/>
      <c r="BP62" s="224"/>
      <c r="BQ62" s="387"/>
      <c r="BR62" s="386" t="s">
        <v>4</v>
      </c>
      <c r="BS62" s="224"/>
      <c r="BT62" s="224"/>
      <c r="BU62" s="224"/>
      <c r="BV62" s="225"/>
      <c r="BW62" s="79"/>
    </row>
    <row r="63" spans="1:75" ht="15" customHeight="1">
      <c r="A63" s="102"/>
      <c r="B63" s="104"/>
      <c r="C63" s="53" t="s">
        <v>48</v>
      </c>
      <c r="D63" s="29"/>
      <c r="E63" s="29"/>
      <c r="F63" s="29"/>
      <c r="G63" s="29"/>
      <c r="H63" s="29"/>
      <c r="I63" s="29"/>
      <c r="J63" s="30"/>
      <c r="K63" s="29"/>
      <c r="L63" s="30"/>
      <c r="M63" s="30"/>
      <c r="N63" s="30"/>
      <c r="O63" s="30"/>
      <c r="P63" s="30"/>
      <c r="Q63" s="30"/>
      <c r="R63" s="74"/>
      <c r="S63" s="226"/>
      <c r="T63" s="183"/>
      <c r="U63" s="183"/>
      <c r="V63" s="183"/>
      <c r="W63" s="64" t="s">
        <v>473</v>
      </c>
      <c r="X63" s="182"/>
      <c r="Y63" s="183"/>
      <c r="Z63" s="183"/>
      <c r="AA63" s="183"/>
      <c r="AB63" s="64" t="s">
        <v>473</v>
      </c>
      <c r="AC63" s="182"/>
      <c r="AD63" s="183"/>
      <c r="AE63" s="183"/>
      <c r="AF63" s="183"/>
      <c r="AG63" s="44" t="s">
        <v>473</v>
      </c>
      <c r="AH63" s="21" t="str">
        <f t="shared" ref="AH63:AH83" si="1">IF(A63="","",VLOOKUP(A63,$G$214:$Q$214,11,FALSE))</f>
        <v/>
      </c>
      <c r="AI63" s="21" t="str">
        <f t="shared" ref="AI63:AI83" si="2">IF(B63="","",VLOOKUP(B63,$G$214:$Q$214,11,FALSE))</f>
        <v/>
      </c>
      <c r="AJ63" s="23" t="str">
        <f>$AJ$60</f>
        <v>1</v>
      </c>
      <c r="AK63" s="23" t="s">
        <v>212</v>
      </c>
      <c r="AO63" s="78"/>
      <c r="AP63" s="102"/>
      <c r="AQ63" s="104"/>
      <c r="AR63" s="30" t="s">
        <v>48</v>
      </c>
      <c r="AS63" s="29"/>
      <c r="AT63" s="29"/>
      <c r="AU63" s="29"/>
      <c r="AV63" s="29"/>
      <c r="AW63" s="29"/>
      <c r="AX63" s="29"/>
      <c r="AY63" s="30"/>
      <c r="AZ63" s="29"/>
      <c r="BA63" s="30"/>
      <c r="BB63" s="30"/>
      <c r="BC63" s="30"/>
      <c r="BD63" s="30"/>
      <c r="BE63" s="30"/>
      <c r="BF63" s="30"/>
      <c r="BG63" s="30"/>
      <c r="BH63" s="390"/>
      <c r="BI63" s="276"/>
      <c r="BJ63" s="276"/>
      <c r="BK63" s="276"/>
      <c r="BL63" s="64" t="s">
        <v>473</v>
      </c>
      <c r="BM63" s="275"/>
      <c r="BN63" s="276"/>
      <c r="BO63" s="276"/>
      <c r="BP63" s="276"/>
      <c r="BQ63" s="64" t="s">
        <v>473</v>
      </c>
      <c r="BR63" s="275"/>
      <c r="BS63" s="276"/>
      <c r="BT63" s="276"/>
      <c r="BU63" s="276"/>
      <c r="BV63" s="44" t="s">
        <v>473</v>
      </c>
      <c r="BW63" s="79"/>
    </row>
    <row r="64" spans="1:75" ht="15" customHeight="1">
      <c r="A64" s="102"/>
      <c r="B64" s="104"/>
      <c r="C64" s="53" t="s">
        <v>11</v>
      </c>
      <c r="D64" s="29"/>
      <c r="E64" s="29"/>
      <c r="F64" s="29"/>
      <c r="G64" s="29"/>
      <c r="H64" s="29"/>
      <c r="I64" s="29"/>
      <c r="J64" s="30"/>
      <c r="K64" s="29"/>
      <c r="L64" s="30"/>
      <c r="M64" s="30"/>
      <c r="N64" s="30"/>
      <c r="O64" s="30"/>
      <c r="P64" s="30"/>
      <c r="Q64" s="30"/>
      <c r="R64" s="74"/>
      <c r="S64" s="226"/>
      <c r="T64" s="183"/>
      <c r="U64" s="183"/>
      <c r="V64" s="183"/>
      <c r="W64" s="64" t="s">
        <v>473</v>
      </c>
      <c r="X64" s="182"/>
      <c r="Y64" s="183"/>
      <c r="Z64" s="183"/>
      <c r="AA64" s="183"/>
      <c r="AB64" s="64" t="s">
        <v>473</v>
      </c>
      <c r="AC64" s="182"/>
      <c r="AD64" s="183"/>
      <c r="AE64" s="183"/>
      <c r="AF64" s="183"/>
      <c r="AG64" s="44" t="s">
        <v>473</v>
      </c>
      <c r="AH64" s="21" t="str">
        <f t="shared" si="1"/>
        <v/>
      </c>
      <c r="AI64" s="21" t="str">
        <f t="shared" si="2"/>
        <v/>
      </c>
      <c r="AJ64" s="23" t="str">
        <f t="shared" ref="AJ64:AJ83" si="3">$AJ$60</f>
        <v>1</v>
      </c>
      <c r="AK64" s="23" t="s">
        <v>208</v>
      </c>
      <c r="AO64" s="78"/>
      <c r="AP64" s="102"/>
      <c r="AQ64" s="104"/>
      <c r="AR64" s="30" t="s">
        <v>11</v>
      </c>
      <c r="AS64" s="29"/>
      <c r="AT64" s="29"/>
      <c r="AU64" s="29"/>
      <c r="AV64" s="29"/>
      <c r="AW64" s="29"/>
      <c r="AX64" s="29"/>
      <c r="AY64" s="30"/>
      <c r="AZ64" s="29"/>
      <c r="BA64" s="30"/>
      <c r="BB64" s="30"/>
      <c r="BC64" s="30"/>
      <c r="BD64" s="30"/>
      <c r="BE64" s="30"/>
      <c r="BF64" s="30"/>
      <c r="BG64" s="30"/>
      <c r="BH64" s="390"/>
      <c r="BI64" s="276"/>
      <c r="BJ64" s="276"/>
      <c r="BK64" s="276"/>
      <c r="BL64" s="64" t="s">
        <v>473</v>
      </c>
      <c r="BM64" s="275"/>
      <c r="BN64" s="276"/>
      <c r="BO64" s="276"/>
      <c r="BP64" s="276"/>
      <c r="BQ64" s="64" t="s">
        <v>473</v>
      </c>
      <c r="BR64" s="275"/>
      <c r="BS64" s="276"/>
      <c r="BT64" s="276"/>
      <c r="BU64" s="276"/>
      <c r="BV64" s="44" t="s">
        <v>473</v>
      </c>
      <c r="BW64" s="79"/>
    </row>
    <row r="65" spans="1:75" ht="15" customHeight="1">
      <c r="A65" s="102"/>
      <c r="B65" s="104"/>
      <c r="C65" s="53" t="s">
        <v>12</v>
      </c>
      <c r="D65" s="29"/>
      <c r="E65" s="29"/>
      <c r="F65" s="29"/>
      <c r="G65" s="29"/>
      <c r="H65" s="29"/>
      <c r="I65" s="29"/>
      <c r="J65" s="30"/>
      <c r="K65" s="29"/>
      <c r="L65" s="30"/>
      <c r="M65" s="30"/>
      <c r="N65" s="30"/>
      <c r="O65" s="30"/>
      <c r="P65" s="30"/>
      <c r="Q65" s="30"/>
      <c r="R65" s="74"/>
      <c r="S65" s="226"/>
      <c r="T65" s="183"/>
      <c r="U65" s="183"/>
      <c r="V65" s="183"/>
      <c r="W65" s="64" t="s">
        <v>473</v>
      </c>
      <c r="X65" s="182"/>
      <c r="Y65" s="183"/>
      <c r="Z65" s="183"/>
      <c r="AA65" s="183"/>
      <c r="AB65" s="64" t="s">
        <v>473</v>
      </c>
      <c r="AC65" s="182"/>
      <c r="AD65" s="183"/>
      <c r="AE65" s="183"/>
      <c r="AF65" s="183"/>
      <c r="AG65" s="44" t="s">
        <v>473</v>
      </c>
      <c r="AH65" s="21" t="str">
        <f t="shared" si="1"/>
        <v/>
      </c>
      <c r="AI65" s="21" t="str">
        <f t="shared" si="2"/>
        <v/>
      </c>
      <c r="AJ65" s="23" t="str">
        <f t="shared" si="3"/>
        <v>1</v>
      </c>
      <c r="AK65" s="23" t="s">
        <v>209</v>
      </c>
      <c r="AO65" s="78"/>
      <c r="AP65" s="102"/>
      <c r="AQ65" s="104"/>
      <c r="AR65" s="30" t="s">
        <v>12</v>
      </c>
      <c r="AS65" s="29"/>
      <c r="AT65" s="29"/>
      <c r="AU65" s="29"/>
      <c r="AV65" s="29"/>
      <c r="AW65" s="29"/>
      <c r="AX65" s="29"/>
      <c r="AY65" s="30"/>
      <c r="AZ65" s="29"/>
      <c r="BA65" s="30"/>
      <c r="BB65" s="30"/>
      <c r="BC65" s="30"/>
      <c r="BD65" s="30"/>
      <c r="BE65" s="30"/>
      <c r="BF65" s="30"/>
      <c r="BG65" s="30"/>
      <c r="BH65" s="390"/>
      <c r="BI65" s="276"/>
      <c r="BJ65" s="276"/>
      <c r="BK65" s="276"/>
      <c r="BL65" s="64" t="s">
        <v>473</v>
      </c>
      <c r="BM65" s="275"/>
      <c r="BN65" s="276"/>
      <c r="BO65" s="276"/>
      <c r="BP65" s="276"/>
      <c r="BQ65" s="64" t="s">
        <v>473</v>
      </c>
      <c r="BR65" s="275"/>
      <c r="BS65" s="276"/>
      <c r="BT65" s="276"/>
      <c r="BU65" s="276"/>
      <c r="BV65" s="44" t="s">
        <v>473</v>
      </c>
      <c r="BW65" s="79"/>
    </row>
    <row r="66" spans="1:75" ht="15" customHeight="1">
      <c r="A66" s="102"/>
      <c r="B66" s="104"/>
      <c r="C66" s="53" t="s">
        <v>5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74"/>
      <c r="S66" s="226"/>
      <c r="T66" s="183"/>
      <c r="U66" s="183"/>
      <c r="V66" s="183"/>
      <c r="W66" s="64" t="s">
        <v>473</v>
      </c>
      <c r="X66" s="182"/>
      <c r="Y66" s="183"/>
      <c r="Z66" s="183"/>
      <c r="AA66" s="183"/>
      <c r="AB66" s="64" t="s">
        <v>473</v>
      </c>
      <c r="AC66" s="182"/>
      <c r="AD66" s="183"/>
      <c r="AE66" s="183"/>
      <c r="AF66" s="183"/>
      <c r="AG66" s="44" t="s">
        <v>473</v>
      </c>
      <c r="AH66" s="21" t="str">
        <f t="shared" si="1"/>
        <v/>
      </c>
      <c r="AI66" s="21" t="str">
        <f t="shared" si="2"/>
        <v/>
      </c>
      <c r="AJ66" s="23" t="str">
        <f t="shared" si="3"/>
        <v>1</v>
      </c>
      <c r="AK66" s="23" t="s">
        <v>220</v>
      </c>
      <c r="AO66" s="78"/>
      <c r="AP66" s="102" t="s">
        <v>57</v>
      </c>
      <c r="AQ66" s="104" t="s">
        <v>57</v>
      </c>
      <c r="AR66" s="30" t="s">
        <v>5</v>
      </c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90"/>
      <c r="BI66" s="276"/>
      <c r="BJ66" s="276"/>
      <c r="BK66" s="276"/>
      <c r="BL66" s="64" t="s">
        <v>473</v>
      </c>
      <c r="BM66" s="275">
        <v>2</v>
      </c>
      <c r="BN66" s="276"/>
      <c r="BO66" s="276"/>
      <c r="BP66" s="276"/>
      <c r="BQ66" s="64" t="s">
        <v>473</v>
      </c>
      <c r="BR66" s="275">
        <v>1</v>
      </c>
      <c r="BS66" s="276"/>
      <c r="BT66" s="276"/>
      <c r="BU66" s="276"/>
      <c r="BV66" s="44" t="s">
        <v>473</v>
      </c>
      <c r="BW66" s="79"/>
    </row>
    <row r="67" spans="1:75" ht="15" customHeight="1">
      <c r="A67" s="102"/>
      <c r="B67" s="104"/>
      <c r="C67" s="53" t="s">
        <v>6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74"/>
      <c r="S67" s="226"/>
      <c r="T67" s="183"/>
      <c r="U67" s="183"/>
      <c r="V67" s="183"/>
      <c r="W67" s="64" t="s">
        <v>473</v>
      </c>
      <c r="X67" s="182"/>
      <c r="Y67" s="183"/>
      <c r="Z67" s="183"/>
      <c r="AA67" s="183"/>
      <c r="AB67" s="64" t="s">
        <v>473</v>
      </c>
      <c r="AC67" s="182"/>
      <c r="AD67" s="183"/>
      <c r="AE67" s="183"/>
      <c r="AF67" s="183"/>
      <c r="AG67" s="44" t="s">
        <v>473</v>
      </c>
      <c r="AH67" s="21" t="str">
        <f t="shared" si="1"/>
        <v/>
      </c>
      <c r="AI67" s="21" t="str">
        <f t="shared" si="2"/>
        <v/>
      </c>
      <c r="AJ67" s="23" t="str">
        <f t="shared" si="3"/>
        <v>1</v>
      </c>
      <c r="AK67" s="23" t="s">
        <v>221</v>
      </c>
      <c r="AO67" s="78"/>
      <c r="AP67" s="102"/>
      <c r="AQ67" s="104"/>
      <c r="AR67" s="30" t="s">
        <v>6</v>
      </c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90"/>
      <c r="BI67" s="276"/>
      <c r="BJ67" s="276"/>
      <c r="BK67" s="276"/>
      <c r="BL67" s="64" t="s">
        <v>473</v>
      </c>
      <c r="BM67" s="275"/>
      <c r="BN67" s="276"/>
      <c r="BO67" s="276"/>
      <c r="BP67" s="276"/>
      <c r="BQ67" s="64" t="s">
        <v>473</v>
      </c>
      <c r="BR67" s="275"/>
      <c r="BS67" s="276"/>
      <c r="BT67" s="276"/>
      <c r="BU67" s="276"/>
      <c r="BV67" s="44" t="s">
        <v>473</v>
      </c>
      <c r="BW67" s="79"/>
    </row>
    <row r="68" spans="1:75" ht="15" customHeight="1">
      <c r="A68" s="102"/>
      <c r="B68" s="104"/>
      <c r="C68" s="53" t="s">
        <v>49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74"/>
      <c r="S68" s="226"/>
      <c r="T68" s="183"/>
      <c r="U68" s="183"/>
      <c r="V68" s="183"/>
      <c r="W68" s="64" t="s">
        <v>473</v>
      </c>
      <c r="X68" s="182"/>
      <c r="Y68" s="183"/>
      <c r="Z68" s="183"/>
      <c r="AA68" s="183"/>
      <c r="AB68" s="64" t="s">
        <v>473</v>
      </c>
      <c r="AC68" s="182"/>
      <c r="AD68" s="183"/>
      <c r="AE68" s="183"/>
      <c r="AF68" s="183"/>
      <c r="AG68" s="44" t="s">
        <v>473</v>
      </c>
      <c r="AH68" s="21" t="str">
        <f t="shared" si="1"/>
        <v/>
      </c>
      <c r="AI68" s="21" t="str">
        <f t="shared" si="2"/>
        <v/>
      </c>
      <c r="AJ68" s="23" t="str">
        <f t="shared" si="3"/>
        <v>1</v>
      </c>
      <c r="AK68" s="23" t="s">
        <v>222</v>
      </c>
      <c r="AO68" s="78"/>
      <c r="AP68" s="102"/>
      <c r="AQ68" s="104"/>
      <c r="AR68" s="30" t="s">
        <v>49</v>
      </c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90"/>
      <c r="BI68" s="276"/>
      <c r="BJ68" s="276"/>
      <c r="BK68" s="276"/>
      <c r="BL68" s="64" t="s">
        <v>473</v>
      </c>
      <c r="BM68" s="275"/>
      <c r="BN68" s="276"/>
      <c r="BO68" s="276"/>
      <c r="BP68" s="276"/>
      <c r="BQ68" s="64" t="s">
        <v>473</v>
      </c>
      <c r="BR68" s="275"/>
      <c r="BS68" s="276"/>
      <c r="BT68" s="276"/>
      <c r="BU68" s="276"/>
      <c r="BV68" s="44" t="s">
        <v>473</v>
      </c>
      <c r="BW68" s="79"/>
    </row>
    <row r="69" spans="1:75" ht="15" customHeight="1">
      <c r="A69" s="102"/>
      <c r="B69" s="104"/>
      <c r="C69" s="53" t="s">
        <v>7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74"/>
      <c r="S69" s="226"/>
      <c r="T69" s="183"/>
      <c r="U69" s="183"/>
      <c r="V69" s="183"/>
      <c r="W69" s="64" t="s">
        <v>473</v>
      </c>
      <c r="X69" s="182"/>
      <c r="Y69" s="183"/>
      <c r="Z69" s="183"/>
      <c r="AA69" s="183"/>
      <c r="AB69" s="64" t="s">
        <v>473</v>
      </c>
      <c r="AC69" s="182"/>
      <c r="AD69" s="183"/>
      <c r="AE69" s="183"/>
      <c r="AF69" s="183"/>
      <c r="AG69" s="44" t="s">
        <v>473</v>
      </c>
      <c r="AH69" s="21" t="str">
        <f t="shared" si="1"/>
        <v/>
      </c>
      <c r="AI69" s="21" t="str">
        <f t="shared" si="2"/>
        <v/>
      </c>
      <c r="AJ69" s="23" t="str">
        <f t="shared" si="3"/>
        <v>1</v>
      </c>
      <c r="AK69" s="23" t="s">
        <v>223</v>
      </c>
      <c r="AO69" s="78"/>
      <c r="AP69" s="102" t="s">
        <v>57</v>
      </c>
      <c r="AQ69" s="104" t="s">
        <v>57</v>
      </c>
      <c r="AR69" s="30" t="s">
        <v>7</v>
      </c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90">
        <v>1</v>
      </c>
      <c r="BI69" s="276"/>
      <c r="BJ69" s="276"/>
      <c r="BK69" s="276"/>
      <c r="BL69" s="64" t="s">
        <v>473</v>
      </c>
      <c r="BM69" s="275">
        <v>1</v>
      </c>
      <c r="BN69" s="276"/>
      <c r="BO69" s="276"/>
      <c r="BP69" s="276"/>
      <c r="BQ69" s="64" t="s">
        <v>473</v>
      </c>
      <c r="BR69" s="275"/>
      <c r="BS69" s="276"/>
      <c r="BT69" s="276"/>
      <c r="BU69" s="276"/>
      <c r="BV69" s="44" t="s">
        <v>473</v>
      </c>
      <c r="BW69" s="79"/>
    </row>
    <row r="70" spans="1:75" ht="15" customHeight="1">
      <c r="A70" s="102"/>
      <c r="B70" s="104"/>
      <c r="C70" s="53" t="s">
        <v>8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74"/>
      <c r="S70" s="226"/>
      <c r="T70" s="183"/>
      <c r="U70" s="183"/>
      <c r="V70" s="183"/>
      <c r="W70" s="64" t="s">
        <v>473</v>
      </c>
      <c r="X70" s="182"/>
      <c r="Y70" s="183"/>
      <c r="Z70" s="183"/>
      <c r="AA70" s="183"/>
      <c r="AB70" s="64" t="s">
        <v>473</v>
      </c>
      <c r="AC70" s="182"/>
      <c r="AD70" s="183"/>
      <c r="AE70" s="183"/>
      <c r="AF70" s="183"/>
      <c r="AG70" s="44" t="s">
        <v>473</v>
      </c>
      <c r="AH70" s="21" t="str">
        <f t="shared" si="1"/>
        <v/>
      </c>
      <c r="AI70" s="21" t="str">
        <f t="shared" si="2"/>
        <v/>
      </c>
      <c r="AJ70" s="23" t="str">
        <f t="shared" si="3"/>
        <v>1</v>
      </c>
      <c r="AK70" s="23" t="s">
        <v>224</v>
      </c>
      <c r="AO70" s="78"/>
      <c r="AP70" s="102"/>
      <c r="AQ70" s="104"/>
      <c r="AR70" s="30" t="s">
        <v>8</v>
      </c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90"/>
      <c r="BI70" s="276"/>
      <c r="BJ70" s="276"/>
      <c r="BK70" s="276"/>
      <c r="BL70" s="64" t="s">
        <v>473</v>
      </c>
      <c r="BM70" s="275"/>
      <c r="BN70" s="276"/>
      <c r="BO70" s="276"/>
      <c r="BP70" s="276"/>
      <c r="BQ70" s="64" t="s">
        <v>473</v>
      </c>
      <c r="BR70" s="275"/>
      <c r="BS70" s="276"/>
      <c r="BT70" s="276"/>
      <c r="BU70" s="276"/>
      <c r="BV70" s="44" t="s">
        <v>473</v>
      </c>
      <c r="BW70" s="79"/>
    </row>
    <row r="71" spans="1:75" ht="15" customHeight="1">
      <c r="A71" s="102"/>
      <c r="B71" s="104"/>
      <c r="C71" s="53" t="s">
        <v>9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74"/>
      <c r="S71" s="226"/>
      <c r="T71" s="183"/>
      <c r="U71" s="183"/>
      <c r="V71" s="183"/>
      <c r="W71" s="64" t="s">
        <v>473</v>
      </c>
      <c r="X71" s="182"/>
      <c r="Y71" s="183"/>
      <c r="Z71" s="183"/>
      <c r="AA71" s="183"/>
      <c r="AB71" s="64" t="s">
        <v>473</v>
      </c>
      <c r="AC71" s="182"/>
      <c r="AD71" s="183"/>
      <c r="AE71" s="183"/>
      <c r="AF71" s="183"/>
      <c r="AG71" s="44" t="s">
        <v>473</v>
      </c>
      <c r="AH71" s="21" t="str">
        <f t="shared" si="1"/>
        <v/>
      </c>
      <c r="AI71" s="21" t="str">
        <f t="shared" si="2"/>
        <v/>
      </c>
      <c r="AJ71" s="23" t="str">
        <f t="shared" si="3"/>
        <v>1</v>
      </c>
      <c r="AK71" s="23" t="s">
        <v>225</v>
      </c>
      <c r="AO71" s="78"/>
      <c r="AP71" s="102"/>
      <c r="AQ71" s="104"/>
      <c r="AR71" s="30" t="s">
        <v>9</v>
      </c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90"/>
      <c r="BI71" s="276"/>
      <c r="BJ71" s="276"/>
      <c r="BK71" s="276"/>
      <c r="BL71" s="64" t="s">
        <v>473</v>
      </c>
      <c r="BM71" s="275"/>
      <c r="BN71" s="276"/>
      <c r="BO71" s="276"/>
      <c r="BP71" s="276"/>
      <c r="BQ71" s="64" t="s">
        <v>473</v>
      </c>
      <c r="BR71" s="275"/>
      <c r="BS71" s="276"/>
      <c r="BT71" s="276"/>
      <c r="BU71" s="276"/>
      <c r="BV71" s="44" t="s">
        <v>473</v>
      </c>
      <c r="BW71" s="79"/>
    </row>
    <row r="72" spans="1:75" ht="15" customHeight="1">
      <c r="A72" s="102"/>
      <c r="B72" s="104"/>
      <c r="C72" s="53" t="s">
        <v>17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74"/>
      <c r="S72" s="226"/>
      <c r="T72" s="183"/>
      <c r="U72" s="183"/>
      <c r="V72" s="183"/>
      <c r="W72" s="64" t="s">
        <v>473</v>
      </c>
      <c r="X72" s="182"/>
      <c r="Y72" s="183"/>
      <c r="Z72" s="183"/>
      <c r="AA72" s="183"/>
      <c r="AB72" s="64" t="s">
        <v>473</v>
      </c>
      <c r="AC72" s="182"/>
      <c r="AD72" s="183"/>
      <c r="AE72" s="183"/>
      <c r="AF72" s="183"/>
      <c r="AG72" s="44" t="s">
        <v>473</v>
      </c>
      <c r="AH72" s="21" t="str">
        <f t="shared" si="1"/>
        <v/>
      </c>
      <c r="AI72" s="21" t="str">
        <f t="shared" si="2"/>
        <v/>
      </c>
      <c r="AJ72" s="23" t="str">
        <f t="shared" si="3"/>
        <v>1</v>
      </c>
      <c r="AK72" s="23" t="s">
        <v>226</v>
      </c>
      <c r="AO72" s="78"/>
      <c r="AP72" s="102"/>
      <c r="AQ72" s="104"/>
      <c r="AR72" s="30" t="s">
        <v>17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90"/>
      <c r="BI72" s="276"/>
      <c r="BJ72" s="276"/>
      <c r="BK72" s="276"/>
      <c r="BL72" s="64" t="s">
        <v>473</v>
      </c>
      <c r="BM72" s="275"/>
      <c r="BN72" s="276"/>
      <c r="BO72" s="276"/>
      <c r="BP72" s="276"/>
      <c r="BQ72" s="64" t="s">
        <v>473</v>
      </c>
      <c r="BR72" s="275"/>
      <c r="BS72" s="276"/>
      <c r="BT72" s="276"/>
      <c r="BU72" s="276"/>
      <c r="BV72" s="44" t="s">
        <v>473</v>
      </c>
      <c r="BW72" s="79"/>
    </row>
    <row r="73" spans="1:75" ht="15" customHeight="1">
      <c r="A73" s="102"/>
      <c r="B73" s="104"/>
      <c r="C73" s="53" t="s">
        <v>13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74"/>
      <c r="S73" s="226"/>
      <c r="T73" s="183"/>
      <c r="U73" s="183"/>
      <c r="V73" s="183"/>
      <c r="W73" s="64" t="s">
        <v>473</v>
      </c>
      <c r="X73" s="182"/>
      <c r="Y73" s="183"/>
      <c r="Z73" s="183"/>
      <c r="AA73" s="183"/>
      <c r="AB73" s="64" t="s">
        <v>473</v>
      </c>
      <c r="AC73" s="182"/>
      <c r="AD73" s="183"/>
      <c r="AE73" s="183"/>
      <c r="AF73" s="183"/>
      <c r="AG73" s="44" t="s">
        <v>473</v>
      </c>
      <c r="AH73" s="21" t="str">
        <f t="shared" si="1"/>
        <v/>
      </c>
      <c r="AI73" s="21" t="str">
        <f t="shared" si="2"/>
        <v/>
      </c>
      <c r="AJ73" s="23" t="str">
        <f t="shared" si="3"/>
        <v>1</v>
      </c>
      <c r="AK73" s="23" t="s">
        <v>67</v>
      </c>
      <c r="AO73" s="78"/>
      <c r="AP73" s="102"/>
      <c r="AQ73" s="104"/>
      <c r="AR73" s="30" t="s">
        <v>13</v>
      </c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90"/>
      <c r="BI73" s="276"/>
      <c r="BJ73" s="276"/>
      <c r="BK73" s="276"/>
      <c r="BL73" s="64" t="s">
        <v>473</v>
      </c>
      <c r="BM73" s="275"/>
      <c r="BN73" s="276"/>
      <c r="BO73" s="276"/>
      <c r="BP73" s="276"/>
      <c r="BQ73" s="64" t="s">
        <v>473</v>
      </c>
      <c r="BR73" s="275"/>
      <c r="BS73" s="276"/>
      <c r="BT73" s="276"/>
      <c r="BU73" s="276"/>
      <c r="BV73" s="44" t="s">
        <v>473</v>
      </c>
      <c r="BW73" s="79"/>
    </row>
    <row r="74" spans="1:75" ht="15" customHeight="1">
      <c r="A74" s="102"/>
      <c r="B74" s="104"/>
      <c r="C74" s="53" t="s">
        <v>14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74"/>
      <c r="S74" s="226"/>
      <c r="T74" s="183"/>
      <c r="U74" s="183"/>
      <c r="V74" s="183"/>
      <c r="W74" s="64" t="s">
        <v>473</v>
      </c>
      <c r="X74" s="182"/>
      <c r="Y74" s="183"/>
      <c r="Z74" s="183"/>
      <c r="AA74" s="183"/>
      <c r="AB74" s="64" t="s">
        <v>473</v>
      </c>
      <c r="AC74" s="182"/>
      <c r="AD74" s="183"/>
      <c r="AE74" s="183"/>
      <c r="AF74" s="183"/>
      <c r="AG74" s="44" t="s">
        <v>473</v>
      </c>
      <c r="AH74" s="21" t="str">
        <f t="shared" si="1"/>
        <v/>
      </c>
      <c r="AI74" s="21" t="str">
        <f t="shared" si="2"/>
        <v/>
      </c>
      <c r="AJ74" s="23" t="str">
        <f t="shared" si="3"/>
        <v>1</v>
      </c>
      <c r="AK74" s="23" t="s">
        <v>68</v>
      </c>
      <c r="AO74" s="78"/>
      <c r="AP74" s="102"/>
      <c r="AQ74" s="104"/>
      <c r="AR74" s="30" t="s">
        <v>14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90"/>
      <c r="BI74" s="276"/>
      <c r="BJ74" s="276"/>
      <c r="BK74" s="276"/>
      <c r="BL74" s="64" t="s">
        <v>473</v>
      </c>
      <c r="BM74" s="275"/>
      <c r="BN74" s="276"/>
      <c r="BO74" s="276"/>
      <c r="BP74" s="276"/>
      <c r="BQ74" s="64" t="s">
        <v>473</v>
      </c>
      <c r="BR74" s="275"/>
      <c r="BS74" s="276"/>
      <c r="BT74" s="276"/>
      <c r="BU74" s="276"/>
      <c r="BV74" s="44" t="s">
        <v>473</v>
      </c>
      <c r="BW74" s="79"/>
    </row>
    <row r="75" spans="1:75" ht="15" customHeight="1">
      <c r="A75" s="102"/>
      <c r="B75" s="104"/>
      <c r="C75" s="53" t="s">
        <v>15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74"/>
      <c r="S75" s="226"/>
      <c r="T75" s="183"/>
      <c r="U75" s="183"/>
      <c r="V75" s="183"/>
      <c r="W75" s="64" t="s">
        <v>473</v>
      </c>
      <c r="X75" s="182"/>
      <c r="Y75" s="183"/>
      <c r="Z75" s="183"/>
      <c r="AA75" s="183"/>
      <c r="AB75" s="64" t="s">
        <v>473</v>
      </c>
      <c r="AC75" s="182"/>
      <c r="AD75" s="183"/>
      <c r="AE75" s="183"/>
      <c r="AF75" s="183"/>
      <c r="AG75" s="44" t="s">
        <v>473</v>
      </c>
      <c r="AH75" s="21" t="str">
        <f t="shared" si="1"/>
        <v/>
      </c>
      <c r="AI75" s="21" t="str">
        <f t="shared" si="2"/>
        <v/>
      </c>
      <c r="AJ75" s="23" t="str">
        <f t="shared" si="3"/>
        <v>1</v>
      </c>
      <c r="AK75" s="23" t="s">
        <v>69</v>
      </c>
      <c r="AO75" s="78"/>
      <c r="AP75" s="102"/>
      <c r="AQ75" s="104"/>
      <c r="AR75" s="30" t="s">
        <v>15</v>
      </c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90"/>
      <c r="BI75" s="276"/>
      <c r="BJ75" s="276"/>
      <c r="BK75" s="276"/>
      <c r="BL75" s="64" t="s">
        <v>473</v>
      </c>
      <c r="BM75" s="275"/>
      <c r="BN75" s="276"/>
      <c r="BO75" s="276"/>
      <c r="BP75" s="276"/>
      <c r="BQ75" s="64" t="s">
        <v>473</v>
      </c>
      <c r="BR75" s="275"/>
      <c r="BS75" s="276"/>
      <c r="BT75" s="276"/>
      <c r="BU75" s="276"/>
      <c r="BV75" s="44" t="s">
        <v>473</v>
      </c>
      <c r="BW75" s="79"/>
    </row>
    <row r="76" spans="1:75" ht="15" customHeight="1">
      <c r="A76" s="102"/>
      <c r="B76" s="104"/>
      <c r="C76" s="53" t="s">
        <v>16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74"/>
      <c r="S76" s="226"/>
      <c r="T76" s="183"/>
      <c r="U76" s="183"/>
      <c r="V76" s="183"/>
      <c r="W76" s="64" t="s">
        <v>473</v>
      </c>
      <c r="X76" s="182"/>
      <c r="Y76" s="183"/>
      <c r="Z76" s="183"/>
      <c r="AA76" s="183"/>
      <c r="AB76" s="64" t="s">
        <v>473</v>
      </c>
      <c r="AC76" s="182"/>
      <c r="AD76" s="183"/>
      <c r="AE76" s="183"/>
      <c r="AF76" s="183"/>
      <c r="AG76" s="44" t="s">
        <v>473</v>
      </c>
      <c r="AH76" s="21" t="str">
        <f t="shared" si="1"/>
        <v/>
      </c>
      <c r="AI76" s="21" t="str">
        <f t="shared" si="2"/>
        <v/>
      </c>
      <c r="AJ76" s="23" t="str">
        <f t="shared" si="3"/>
        <v>1</v>
      </c>
      <c r="AK76" s="23" t="s">
        <v>70</v>
      </c>
      <c r="AO76" s="78"/>
      <c r="AP76" s="102"/>
      <c r="AQ76" s="104"/>
      <c r="AR76" s="30" t="s">
        <v>16</v>
      </c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90"/>
      <c r="BI76" s="276"/>
      <c r="BJ76" s="276"/>
      <c r="BK76" s="276"/>
      <c r="BL76" s="64" t="s">
        <v>473</v>
      </c>
      <c r="BM76" s="275"/>
      <c r="BN76" s="276"/>
      <c r="BO76" s="276"/>
      <c r="BP76" s="276"/>
      <c r="BQ76" s="64" t="s">
        <v>473</v>
      </c>
      <c r="BR76" s="275"/>
      <c r="BS76" s="276"/>
      <c r="BT76" s="276"/>
      <c r="BU76" s="276"/>
      <c r="BV76" s="44" t="s">
        <v>473</v>
      </c>
      <c r="BW76" s="79"/>
    </row>
    <row r="77" spans="1:75" ht="15" customHeight="1">
      <c r="A77" s="102"/>
      <c r="B77" s="104"/>
      <c r="C77" s="53" t="s">
        <v>50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74"/>
      <c r="S77" s="226"/>
      <c r="T77" s="183"/>
      <c r="U77" s="183"/>
      <c r="V77" s="183"/>
      <c r="W77" s="64" t="s">
        <v>473</v>
      </c>
      <c r="X77" s="182"/>
      <c r="Y77" s="183"/>
      <c r="Z77" s="183"/>
      <c r="AA77" s="183"/>
      <c r="AB77" s="64" t="s">
        <v>473</v>
      </c>
      <c r="AC77" s="182"/>
      <c r="AD77" s="183"/>
      <c r="AE77" s="183"/>
      <c r="AF77" s="183"/>
      <c r="AG77" s="44" t="s">
        <v>473</v>
      </c>
      <c r="AH77" s="21" t="str">
        <f t="shared" si="1"/>
        <v/>
      </c>
      <c r="AI77" s="21" t="str">
        <f t="shared" si="2"/>
        <v/>
      </c>
      <c r="AJ77" s="23" t="str">
        <f t="shared" si="3"/>
        <v>1</v>
      </c>
      <c r="AK77" s="23" t="s">
        <v>71</v>
      </c>
      <c r="AO77" s="78"/>
      <c r="AP77" s="102"/>
      <c r="AQ77" s="104"/>
      <c r="AR77" s="30" t="s">
        <v>50</v>
      </c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90"/>
      <c r="BI77" s="276"/>
      <c r="BJ77" s="276"/>
      <c r="BK77" s="276"/>
      <c r="BL77" s="64" t="s">
        <v>473</v>
      </c>
      <c r="BM77" s="275"/>
      <c r="BN77" s="276"/>
      <c r="BO77" s="276"/>
      <c r="BP77" s="276"/>
      <c r="BQ77" s="64" t="s">
        <v>473</v>
      </c>
      <c r="BR77" s="275"/>
      <c r="BS77" s="276"/>
      <c r="BT77" s="276"/>
      <c r="BU77" s="276"/>
      <c r="BV77" s="44" t="s">
        <v>473</v>
      </c>
      <c r="BW77" s="79"/>
    </row>
    <row r="78" spans="1:75" ht="15" customHeight="1">
      <c r="A78" s="102"/>
      <c r="B78" s="104"/>
      <c r="C78" s="53" t="s">
        <v>51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74"/>
      <c r="S78" s="226"/>
      <c r="T78" s="183"/>
      <c r="U78" s="183"/>
      <c r="V78" s="183"/>
      <c r="W78" s="64" t="s">
        <v>473</v>
      </c>
      <c r="X78" s="182"/>
      <c r="Y78" s="183"/>
      <c r="Z78" s="183"/>
      <c r="AA78" s="183"/>
      <c r="AB78" s="64" t="s">
        <v>473</v>
      </c>
      <c r="AC78" s="182"/>
      <c r="AD78" s="183"/>
      <c r="AE78" s="183"/>
      <c r="AF78" s="183"/>
      <c r="AG78" s="44" t="s">
        <v>473</v>
      </c>
      <c r="AH78" s="21" t="str">
        <f t="shared" si="1"/>
        <v/>
      </c>
      <c r="AI78" s="21" t="str">
        <f t="shared" si="2"/>
        <v/>
      </c>
      <c r="AJ78" s="23" t="str">
        <f t="shared" si="3"/>
        <v>1</v>
      </c>
      <c r="AK78" s="23" t="s">
        <v>72</v>
      </c>
      <c r="AO78" s="78"/>
      <c r="AP78" s="102"/>
      <c r="AQ78" s="104"/>
      <c r="AR78" s="30" t="s">
        <v>51</v>
      </c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90"/>
      <c r="BI78" s="276"/>
      <c r="BJ78" s="276"/>
      <c r="BK78" s="276"/>
      <c r="BL78" s="64" t="s">
        <v>473</v>
      </c>
      <c r="BM78" s="275"/>
      <c r="BN78" s="276"/>
      <c r="BO78" s="276"/>
      <c r="BP78" s="276"/>
      <c r="BQ78" s="64" t="s">
        <v>473</v>
      </c>
      <c r="BR78" s="275"/>
      <c r="BS78" s="276"/>
      <c r="BT78" s="276"/>
      <c r="BU78" s="276"/>
      <c r="BV78" s="44" t="s">
        <v>473</v>
      </c>
      <c r="BW78" s="79"/>
    </row>
    <row r="79" spans="1:75" ht="15" customHeight="1">
      <c r="A79" s="102"/>
      <c r="B79" s="104"/>
      <c r="C79" s="53" t="s">
        <v>52</v>
      </c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74"/>
      <c r="S79" s="226"/>
      <c r="T79" s="183"/>
      <c r="U79" s="183"/>
      <c r="V79" s="183"/>
      <c r="W79" s="64" t="s">
        <v>473</v>
      </c>
      <c r="X79" s="182"/>
      <c r="Y79" s="183"/>
      <c r="Z79" s="183"/>
      <c r="AA79" s="183"/>
      <c r="AB79" s="64" t="s">
        <v>473</v>
      </c>
      <c r="AC79" s="182"/>
      <c r="AD79" s="183"/>
      <c r="AE79" s="183"/>
      <c r="AF79" s="183"/>
      <c r="AG79" s="44" t="s">
        <v>473</v>
      </c>
      <c r="AH79" s="21" t="str">
        <f t="shared" si="1"/>
        <v/>
      </c>
      <c r="AI79" s="21" t="str">
        <f t="shared" si="2"/>
        <v/>
      </c>
      <c r="AJ79" s="23" t="str">
        <f t="shared" si="3"/>
        <v>1</v>
      </c>
      <c r="AK79" s="23" t="s">
        <v>73</v>
      </c>
      <c r="AO79" s="78"/>
      <c r="AP79" s="102"/>
      <c r="AQ79" s="104"/>
      <c r="AR79" s="30" t="s">
        <v>52</v>
      </c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90"/>
      <c r="BI79" s="276"/>
      <c r="BJ79" s="276"/>
      <c r="BK79" s="276"/>
      <c r="BL79" s="64" t="s">
        <v>473</v>
      </c>
      <c r="BM79" s="275"/>
      <c r="BN79" s="276"/>
      <c r="BO79" s="276"/>
      <c r="BP79" s="276"/>
      <c r="BQ79" s="64" t="s">
        <v>473</v>
      </c>
      <c r="BR79" s="275"/>
      <c r="BS79" s="276"/>
      <c r="BT79" s="276"/>
      <c r="BU79" s="276"/>
      <c r="BV79" s="44" t="s">
        <v>473</v>
      </c>
      <c r="BW79" s="79"/>
    </row>
    <row r="80" spans="1:75" ht="15" customHeight="1">
      <c r="A80" s="102"/>
      <c r="B80" s="104"/>
      <c r="C80" s="53" t="s">
        <v>10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74"/>
      <c r="S80" s="226"/>
      <c r="T80" s="183"/>
      <c r="U80" s="183"/>
      <c r="V80" s="183"/>
      <c r="W80" s="64" t="s">
        <v>473</v>
      </c>
      <c r="X80" s="182"/>
      <c r="Y80" s="183"/>
      <c r="Z80" s="183"/>
      <c r="AA80" s="183"/>
      <c r="AB80" s="64" t="s">
        <v>473</v>
      </c>
      <c r="AC80" s="182"/>
      <c r="AD80" s="183"/>
      <c r="AE80" s="183"/>
      <c r="AF80" s="183"/>
      <c r="AG80" s="44" t="s">
        <v>473</v>
      </c>
      <c r="AH80" s="21" t="str">
        <f t="shared" si="1"/>
        <v/>
      </c>
      <c r="AI80" s="21" t="str">
        <f t="shared" si="2"/>
        <v/>
      </c>
      <c r="AJ80" s="23" t="str">
        <f t="shared" si="3"/>
        <v>1</v>
      </c>
      <c r="AK80" s="23" t="s">
        <v>74</v>
      </c>
      <c r="AO80" s="78"/>
      <c r="AP80" s="102"/>
      <c r="AQ80" s="104"/>
      <c r="AR80" s="30" t="s">
        <v>10</v>
      </c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90"/>
      <c r="BI80" s="276"/>
      <c r="BJ80" s="276"/>
      <c r="BK80" s="276"/>
      <c r="BL80" s="64" t="s">
        <v>473</v>
      </c>
      <c r="BM80" s="275"/>
      <c r="BN80" s="276"/>
      <c r="BO80" s="276"/>
      <c r="BP80" s="276"/>
      <c r="BQ80" s="64" t="s">
        <v>473</v>
      </c>
      <c r="BR80" s="275"/>
      <c r="BS80" s="276"/>
      <c r="BT80" s="276"/>
      <c r="BU80" s="276"/>
      <c r="BV80" s="44" t="s">
        <v>473</v>
      </c>
      <c r="BW80" s="79"/>
    </row>
    <row r="81" spans="1:75" ht="15" customHeight="1">
      <c r="A81" s="102"/>
      <c r="B81" s="104"/>
      <c r="C81" s="53" t="s">
        <v>27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74"/>
      <c r="S81" s="226"/>
      <c r="T81" s="183"/>
      <c r="U81" s="183"/>
      <c r="V81" s="183"/>
      <c r="W81" s="64" t="s">
        <v>473</v>
      </c>
      <c r="X81" s="182"/>
      <c r="Y81" s="183"/>
      <c r="Z81" s="183"/>
      <c r="AA81" s="183"/>
      <c r="AB81" s="64" t="s">
        <v>473</v>
      </c>
      <c r="AC81" s="182"/>
      <c r="AD81" s="183"/>
      <c r="AE81" s="183"/>
      <c r="AF81" s="183"/>
      <c r="AG81" s="44" t="s">
        <v>473</v>
      </c>
      <c r="AH81" s="21" t="str">
        <f t="shared" si="1"/>
        <v/>
      </c>
      <c r="AI81" s="21" t="str">
        <f t="shared" si="2"/>
        <v/>
      </c>
      <c r="AJ81" s="23" t="str">
        <f t="shared" si="3"/>
        <v>1</v>
      </c>
      <c r="AK81" s="23" t="s">
        <v>75</v>
      </c>
      <c r="AO81" s="78"/>
      <c r="AP81" s="102"/>
      <c r="AQ81" s="104"/>
      <c r="AR81" s="30" t="s">
        <v>27</v>
      </c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90"/>
      <c r="BI81" s="276"/>
      <c r="BJ81" s="276"/>
      <c r="BK81" s="276"/>
      <c r="BL81" s="64" t="s">
        <v>473</v>
      </c>
      <c r="BM81" s="275"/>
      <c r="BN81" s="276"/>
      <c r="BO81" s="276"/>
      <c r="BP81" s="276"/>
      <c r="BQ81" s="64" t="s">
        <v>473</v>
      </c>
      <c r="BR81" s="275"/>
      <c r="BS81" s="276"/>
      <c r="BT81" s="276"/>
      <c r="BU81" s="276"/>
      <c r="BV81" s="44" t="s">
        <v>473</v>
      </c>
      <c r="BW81" s="79"/>
    </row>
    <row r="82" spans="1:75" ht="15" customHeight="1">
      <c r="A82" s="102"/>
      <c r="B82" s="104"/>
      <c r="C82" s="53" t="s">
        <v>28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74"/>
      <c r="S82" s="226"/>
      <c r="T82" s="183"/>
      <c r="U82" s="183"/>
      <c r="V82" s="183"/>
      <c r="W82" s="64" t="s">
        <v>473</v>
      </c>
      <c r="X82" s="182"/>
      <c r="Y82" s="183"/>
      <c r="Z82" s="183"/>
      <c r="AA82" s="183"/>
      <c r="AB82" s="64" t="s">
        <v>473</v>
      </c>
      <c r="AC82" s="182"/>
      <c r="AD82" s="183"/>
      <c r="AE82" s="183"/>
      <c r="AF82" s="183"/>
      <c r="AG82" s="44" t="s">
        <v>473</v>
      </c>
      <c r="AH82" s="21" t="str">
        <f t="shared" si="1"/>
        <v/>
      </c>
      <c r="AI82" s="21" t="str">
        <f t="shared" si="2"/>
        <v/>
      </c>
      <c r="AJ82" s="23" t="str">
        <f t="shared" si="3"/>
        <v>1</v>
      </c>
      <c r="AK82" s="23" t="s">
        <v>76</v>
      </c>
      <c r="AO82" s="78"/>
      <c r="AP82" s="102"/>
      <c r="AQ82" s="104"/>
      <c r="AR82" s="30" t="s">
        <v>28</v>
      </c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90"/>
      <c r="BI82" s="276"/>
      <c r="BJ82" s="276"/>
      <c r="BK82" s="276"/>
      <c r="BL82" s="64" t="s">
        <v>473</v>
      </c>
      <c r="BM82" s="275"/>
      <c r="BN82" s="276"/>
      <c r="BO82" s="276"/>
      <c r="BP82" s="276"/>
      <c r="BQ82" s="64" t="s">
        <v>473</v>
      </c>
      <c r="BR82" s="275"/>
      <c r="BS82" s="276"/>
      <c r="BT82" s="276"/>
      <c r="BU82" s="276"/>
      <c r="BV82" s="44" t="s">
        <v>473</v>
      </c>
      <c r="BW82" s="79"/>
    </row>
    <row r="83" spans="1:75" ht="15" customHeight="1" thickBot="1">
      <c r="A83" s="103"/>
      <c r="B83" s="105"/>
      <c r="C83" s="53" t="s">
        <v>26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74"/>
      <c r="S83" s="365"/>
      <c r="T83" s="242"/>
      <c r="U83" s="242"/>
      <c r="V83" s="242"/>
      <c r="W83" s="65" t="s">
        <v>473</v>
      </c>
      <c r="X83" s="241"/>
      <c r="Y83" s="242"/>
      <c r="Z83" s="242"/>
      <c r="AA83" s="242"/>
      <c r="AB83" s="65" t="s">
        <v>473</v>
      </c>
      <c r="AC83" s="241"/>
      <c r="AD83" s="242"/>
      <c r="AE83" s="242"/>
      <c r="AF83" s="242"/>
      <c r="AG83" s="46" t="s">
        <v>473</v>
      </c>
      <c r="AH83" s="21" t="str">
        <f t="shared" si="1"/>
        <v/>
      </c>
      <c r="AI83" s="21" t="str">
        <f t="shared" si="2"/>
        <v/>
      </c>
      <c r="AJ83" s="23" t="str">
        <f t="shared" si="3"/>
        <v>1</v>
      </c>
      <c r="AK83" s="23" t="s">
        <v>77</v>
      </c>
      <c r="AO83" s="78"/>
      <c r="AP83" s="103"/>
      <c r="AQ83" s="105"/>
      <c r="AR83" s="30" t="s">
        <v>26</v>
      </c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91"/>
      <c r="BI83" s="392"/>
      <c r="BJ83" s="392"/>
      <c r="BK83" s="392"/>
      <c r="BL83" s="65" t="s">
        <v>473</v>
      </c>
      <c r="BM83" s="393"/>
      <c r="BN83" s="392"/>
      <c r="BO83" s="392"/>
      <c r="BP83" s="392"/>
      <c r="BQ83" s="65" t="s">
        <v>473</v>
      </c>
      <c r="BR83" s="405"/>
      <c r="BS83" s="406"/>
      <c r="BT83" s="406"/>
      <c r="BU83" s="406"/>
      <c r="BV83" s="46" t="s">
        <v>473</v>
      </c>
      <c r="BW83" s="79"/>
    </row>
    <row r="84" spans="1:75" ht="13.5" customHeight="1">
      <c r="AO84" s="78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9"/>
      <c r="BV84" s="56"/>
      <c r="BW84" s="79"/>
    </row>
    <row r="85" spans="1:75" ht="13.5" customHeight="1" thickBot="1">
      <c r="AO85" s="78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9"/>
      <c r="BV85" s="56"/>
      <c r="BW85" s="79"/>
    </row>
    <row r="86" spans="1:75" ht="15" customHeight="1">
      <c r="A86" s="25" t="s">
        <v>40</v>
      </c>
      <c r="B86" s="26"/>
      <c r="C86" s="26"/>
      <c r="D86" s="26"/>
      <c r="E86" s="26"/>
      <c r="F86" s="26"/>
      <c r="G86" s="26"/>
      <c r="H86" s="26"/>
      <c r="I86" s="26"/>
      <c r="J86" s="26"/>
      <c r="K86" s="106" t="s">
        <v>196</v>
      </c>
      <c r="L86" s="107"/>
      <c r="M86" s="107"/>
      <c r="N86" s="107"/>
      <c r="O86" s="107"/>
      <c r="P86" s="107"/>
      <c r="Q86" s="107"/>
      <c r="R86" s="108"/>
      <c r="S86" s="109" t="s">
        <v>524</v>
      </c>
      <c r="T86" s="107"/>
      <c r="U86" s="107"/>
      <c r="V86" s="107"/>
      <c r="W86" s="107"/>
      <c r="X86" s="107"/>
      <c r="Y86" s="107"/>
      <c r="Z86" s="109" t="s">
        <v>527</v>
      </c>
      <c r="AA86" s="110"/>
      <c r="AB86" s="110"/>
      <c r="AC86" s="110"/>
      <c r="AD86" s="110"/>
      <c r="AE86" s="110"/>
      <c r="AF86" s="110"/>
      <c r="AG86" s="111"/>
      <c r="AO86" s="78"/>
      <c r="AP86" s="25" t="s">
        <v>40</v>
      </c>
      <c r="AQ86" s="26"/>
      <c r="AR86" s="26"/>
      <c r="AS86" s="26"/>
      <c r="AT86" s="26"/>
      <c r="AU86" s="26"/>
      <c r="AV86" s="26"/>
      <c r="AW86" s="26"/>
      <c r="AX86" s="26"/>
      <c r="AY86" s="68"/>
      <c r="AZ86" s="106" t="s">
        <v>196</v>
      </c>
      <c r="BA86" s="107"/>
      <c r="BB86" s="107"/>
      <c r="BC86" s="107"/>
      <c r="BD86" s="107"/>
      <c r="BE86" s="107"/>
      <c r="BF86" s="107"/>
      <c r="BG86" s="108"/>
      <c r="BH86" s="109" t="s">
        <v>524</v>
      </c>
      <c r="BI86" s="107"/>
      <c r="BJ86" s="107"/>
      <c r="BK86" s="107"/>
      <c r="BL86" s="107"/>
      <c r="BM86" s="107"/>
      <c r="BN86" s="107"/>
      <c r="BO86" s="109" t="s">
        <v>527</v>
      </c>
      <c r="BP86" s="110"/>
      <c r="BQ86" s="110"/>
      <c r="BR86" s="110"/>
      <c r="BS86" s="110"/>
      <c r="BT86" s="110"/>
      <c r="BU86" s="110"/>
      <c r="BV86" s="111"/>
      <c r="BW86" s="79"/>
    </row>
    <row r="87" spans="1:75" ht="30" customHeight="1" thickBot="1">
      <c r="A87" s="42" t="s">
        <v>59</v>
      </c>
      <c r="B87" s="43"/>
      <c r="C87" s="27"/>
      <c r="D87" s="28"/>
      <c r="E87" s="28"/>
      <c r="F87" s="28"/>
      <c r="G87" s="28"/>
      <c r="H87" s="28"/>
      <c r="I87" s="28"/>
      <c r="J87" s="72"/>
      <c r="K87" s="112" t="s">
        <v>525</v>
      </c>
      <c r="L87" s="205"/>
      <c r="M87" s="205"/>
      <c r="N87" s="205"/>
      <c r="O87" s="205"/>
      <c r="P87" s="205"/>
      <c r="Q87" s="205"/>
      <c r="R87" s="113" t="s">
        <v>526</v>
      </c>
      <c r="S87" s="206"/>
      <c r="T87" s="207"/>
      <c r="U87" s="207"/>
      <c r="V87" s="207"/>
      <c r="W87" s="207"/>
      <c r="X87" s="207"/>
      <c r="Y87" s="208"/>
      <c r="Z87" s="199"/>
      <c r="AA87" s="200"/>
      <c r="AB87" s="200"/>
      <c r="AC87" s="200"/>
      <c r="AD87" s="200"/>
      <c r="AE87" s="200"/>
      <c r="AF87" s="209" t="s">
        <v>472</v>
      </c>
      <c r="AG87" s="210"/>
      <c r="AJ87" s="23" t="s">
        <v>227</v>
      </c>
      <c r="AO87" s="78"/>
      <c r="AP87" s="42" t="s">
        <v>59</v>
      </c>
      <c r="AQ87" s="43"/>
      <c r="AR87" s="71"/>
      <c r="AS87" s="72"/>
      <c r="AT87" s="72"/>
      <c r="AU87" s="72"/>
      <c r="AV87" s="72"/>
      <c r="AW87" s="72"/>
      <c r="AX87" s="72"/>
      <c r="AY87" s="73"/>
      <c r="AZ87" s="112" t="s">
        <v>525</v>
      </c>
      <c r="BA87" s="396"/>
      <c r="BB87" s="396"/>
      <c r="BC87" s="396"/>
      <c r="BD87" s="396"/>
      <c r="BE87" s="396"/>
      <c r="BF87" s="396"/>
      <c r="BG87" s="113" t="s">
        <v>526</v>
      </c>
      <c r="BH87" s="397"/>
      <c r="BI87" s="398"/>
      <c r="BJ87" s="398"/>
      <c r="BK87" s="398"/>
      <c r="BL87" s="398"/>
      <c r="BM87" s="398"/>
      <c r="BN87" s="399"/>
      <c r="BO87" s="400"/>
      <c r="BP87" s="401"/>
      <c r="BQ87" s="401"/>
      <c r="BR87" s="401"/>
      <c r="BS87" s="401"/>
      <c r="BT87" s="401"/>
      <c r="BU87" s="209" t="s">
        <v>472</v>
      </c>
      <c r="BV87" s="210"/>
      <c r="BW87" s="79"/>
    </row>
    <row r="88" spans="1:75" ht="15" customHeight="1">
      <c r="A88" s="201" t="s">
        <v>46</v>
      </c>
      <c r="B88" s="203" t="s">
        <v>78</v>
      </c>
      <c r="C88" s="219" t="s">
        <v>42</v>
      </c>
      <c r="D88" s="220"/>
      <c r="E88" s="220"/>
      <c r="F88" s="220"/>
      <c r="G88" s="220"/>
      <c r="H88" s="220"/>
      <c r="I88" s="220"/>
      <c r="J88" s="220"/>
      <c r="K88" s="221"/>
      <c r="L88" s="221"/>
      <c r="M88" s="221"/>
      <c r="N88" s="221"/>
      <c r="O88" s="221"/>
      <c r="P88" s="221"/>
      <c r="Q88" s="221"/>
      <c r="R88" s="221"/>
      <c r="S88" s="244" t="s">
        <v>495</v>
      </c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6"/>
      <c r="AO88" s="78"/>
      <c r="AP88" s="201" t="s">
        <v>46</v>
      </c>
      <c r="AQ88" s="203" t="s">
        <v>78</v>
      </c>
      <c r="AR88" s="220" t="s">
        <v>42</v>
      </c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44" t="s">
        <v>496</v>
      </c>
      <c r="BI88" s="245"/>
      <c r="BJ88" s="245"/>
      <c r="BK88" s="245"/>
      <c r="BL88" s="245"/>
      <c r="BM88" s="245"/>
      <c r="BN88" s="245"/>
      <c r="BO88" s="245"/>
      <c r="BP88" s="245"/>
      <c r="BQ88" s="245"/>
      <c r="BR88" s="245"/>
      <c r="BS88" s="245"/>
      <c r="BT88" s="245"/>
      <c r="BU88" s="245"/>
      <c r="BV88" s="246"/>
      <c r="BW88" s="79"/>
    </row>
    <row r="89" spans="1:75" ht="15" customHeight="1">
      <c r="A89" s="202"/>
      <c r="B89" s="204"/>
      <c r="C89" s="223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3"/>
      <c r="T89" s="224"/>
      <c r="U89" s="224"/>
      <c r="V89" s="224"/>
      <c r="W89" s="224"/>
      <c r="X89" s="224"/>
      <c r="Y89" s="224"/>
      <c r="Z89" s="224"/>
      <c r="AA89" s="224"/>
      <c r="AB89" s="224"/>
      <c r="AC89" s="221"/>
      <c r="AD89" s="221"/>
      <c r="AE89" s="221"/>
      <c r="AF89" s="221"/>
      <c r="AG89" s="222"/>
      <c r="AO89" s="78"/>
      <c r="AP89" s="202"/>
      <c r="AQ89" s="20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3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5"/>
      <c r="BW89" s="79"/>
    </row>
    <row r="90" spans="1:75" ht="15" customHeight="1" thickBot="1">
      <c r="A90" s="103"/>
      <c r="B90" s="105"/>
      <c r="C90" s="30" t="s">
        <v>53</v>
      </c>
      <c r="D90" s="29"/>
      <c r="E90" s="29"/>
      <c r="F90" s="29"/>
      <c r="G90" s="29"/>
      <c r="H90" s="29"/>
      <c r="I90" s="29"/>
      <c r="J90" s="30"/>
      <c r="K90" s="29"/>
      <c r="L90" s="30"/>
      <c r="M90" s="30"/>
      <c r="N90" s="30"/>
      <c r="O90" s="30"/>
      <c r="P90" s="30"/>
      <c r="Q90" s="30"/>
      <c r="R90" s="30"/>
      <c r="S90" s="47"/>
      <c r="T90" s="48"/>
      <c r="U90" s="49"/>
      <c r="V90" s="48"/>
      <c r="W90" s="50"/>
      <c r="X90" s="50"/>
      <c r="Y90" s="48"/>
      <c r="Z90" s="48"/>
      <c r="AA90" s="50"/>
      <c r="AB90" s="50"/>
      <c r="AC90" s="241"/>
      <c r="AD90" s="242"/>
      <c r="AE90" s="242"/>
      <c r="AF90" s="242"/>
      <c r="AG90" s="46" t="s">
        <v>473</v>
      </c>
      <c r="AH90" s="21" t="str">
        <f>IF(A90="","",VLOOKUP(A90,$G$214:$Q$214,11,FALSE))</f>
        <v/>
      </c>
      <c r="AI90" s="21" t="str">
        <f>IF(B90="","",VLOOKUP(B90,$G$214:$Q$214,11,FALSE))</f>
        <v/>
      </c>
      <c r="AJ90" s="23" t="str">
        <f>AJ87</f>
        <v>2</v>
      </c>
      <c r="AK90" s="23" t="s">
        <v>212</v>
      </c>
      <c r="AO90" s="78"/>
      <c r="AP90" s="103"/>
      <c r="AQ90" s="105"/>
      <c r="AR90" s="30" t="s">
        <v>53</v>
      </c>
      <c r="AS90" s="29"/>
      <c r="AT90" s="29"/>
      <c r="AU90" s="29"/>
      <c r="AV90" s="29"/>
      <c r="AW90" s="29"/>
      <c r="AX90" s="29"/>
      <c r="AY90" s="30"/>
      <c r="AZ90" s="29"/>
      <c r="BA90" s="30"/>
      <c r="BB90" s="30"/>
      <c r="BC90" s="30"/>
      <c r="BD90" s="30"/>
      <c r="BE90" s="30"/>
      <c r="BF90" s="30"/>
      <c r="BG90" s="30"/>
      <c r="BH90" s="47"/>
      <c r="BI90" s="48"/>
      <c r="BJ90" s="49"/>
      <c r="BK90" s="48"/>
      <c r="BL90" s="50"/>
      <c r="BM90" s="50"/>
      <c r="BN90" s="48"/>
      <c r="BO90" s="48"/>
      <c r="BP90" s="50"/>
      <c r="BQ90" s="51"/>
      <c r="BR90" s="393"/>
      <c r="BS90" s="392"/>
      <c r="BT90" s="392"/>
      <c r="BU90" s="392"/>
      <c r="BV90" s="46" t="s">
        <v>473</v>
      </c>
      <c r="BW90" s="79"/>
    </row>
    <row r="91" spans="1:75" ht="15" customHeight="1">
      <c r="AO91" s="78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9"/>
      <c r="BV91" s="56"/>
      <c r="BW91" s="79"/>
    </row>
    <row r="92" spans="1:75" ht="15" customHeight="1" thickBot="1">
      <c r="AO92" s="78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9"/>
      <c r="BV92" s="56"/>
      <c r="BW92" s="79"/>
    </row>
    <row r="93" spans="1:75" ht="15" customHeight="1">
      <c r="A93" s="25" t="s">
        <v>40</v>
      </c>
      <c r="B93" s="26"/>
      <c r="C93" s="26"/>
      <c r="D93" s="26"/>
      <c r="E93" s="26"/>
      <c r="F93" s="26"/>
      <c r="G93" s="26"/>
      <c r="H93" s="26"/>
      <c r="I93" s="26"/>
      <c r="J93" s="26"/>
      <c r="K93" s="106" t="s">
        <v>196</v>
      </c>
      <c r="L93" s="107"/>
      <c r="M93" s="107"/>
      <c r="N93" s="107"/>
      <c r="O93" s="107"/>
      <c r="P93" s="107"/>
      <c r="Q93" s="107"/>
      <c r="R93" s="108"/>
      <c r="S93" s="109" t="s">
        <v>524</v>
      </c>
      <c r="T93" s="107"/>
      <c r="U93" s="107"/>
      <c r="V93" s="107"/>
      <c r="W93" s="107"/>
      <c r="X93" s="107"/>
      <c r="Y93" s="107"/>
      <c r="Z93" s="109" t="s">
        <v>527</v>
      </c>
      <c r="AA93" s="110"/>
      <c r="AB93" s="110"/>
      <c r="AC93" s="110"/>
      <c r="AD93" s="110"/>
      <c r="AE93" s="110"/>
      <c r="AF93" s="110"/>
      <c r="AG93" s="111"/>
      <c r="AO93" s="78"/>
      <c r="AP93" s="25" t="s">
        <v>40</v>
      </c>
      <c r="AQ93" s="26"/>
      <c r="AR93" s="26"/>
      <c r="AS93" s="26"/>
      <c r="AT93" s="26"/>
      <c r="AU93" s="26"/>
      <c r="AV93" s="26"/>
      <c r="AW93" s="26"/>
      <c r="AX93" s="26"/>
      <c r="AY93" s="68"/>
      <c r="AZ93" s="106" t="s">
        <v>196</v>
      </c>
      <c r="BA93" s="107"/>
      <c r="BB93" s="107"/>
      <c r="BC93" s="107"/>
      <c r="BD93" s="107"/>
      <c r="BE93" s="107"/>
      <c r="BF93" s="107"/>
      <c r="BG93" s="108"/>
      <c r="BH93" s="109" t="s">
        <v>524</v>
      </c>
      <c r="BI93" s="107"/>
      <c r="BJ93" s="107"/>
      <c r="BK93" s="107"/>
      <c r="BL93" s="107"/>
      <c r="BM93" s="107"/>
      <c r="BN93" s="107"/>
      <c r="BO93" s="109" t="s">
        <v>527</v>
      </c>
      <c r="BP93" s="110"/>
      <c r="BQ93" s="110"/>
      <c r="BR93" s="110"/>
      <c r="BS93" s="110"/>
      <c r="BT93" s="110"/>
      <c r="BU93" s="110"/>
      <c r="BV93" s="111"/>
      <c r="BW93" s="79"/>
    </row>
    <row r="94" spans="1:75" ht="30" customHeight="1" thickBot="1">
      <c r="A94" s="42" t="s">
        <v>60</v>
      </c>
      <c r="B94" s="43"/>
      <c r="C94" s="27"/>
      <c r="D94" s="28"/>
      <c r="E94" s="28"/>
      <c r="F94" s="28"/>
      <c r="G94" s="28"/>
      <c r="H94" s="28"/>
      <c r="I94" s="28"/>
      <c r="J94" s="72"/>
      <c r="K94" s="112" t="s">
        <v>525</v>
      </c>
      <c r="L94" s="205"/>
      <c r="M94" s="205"/>
      <c r="N94" s="205"/>
      <c r="O94" s="205"/>
      <c r="P94" s="205"/>
      <c r="Q94" s="205"/>
      <c r="R94" s="113" t="s">
        <v>526</v>
      </c>
      <c r="S94" s="227"/>
      <c r="T94" s="228"/>
      <c r="U94" s="228"/>
      <c r="V94" s="228"/>
      <c r="W94" s="228"/>
      <c r="X94" s="228"/>
      <c r="Y94" s="229"/>
      <c r="Z94" s="230"/>
      <c r="AA94" s="231"/>
      <c r="AB94" s="231"/>
      <c r="AC94" s="231"/>
      <c r="AD94" s="231"/>
      <c r="AE94" s="231"/>
      <c r="AF94" s="232" t="s">
        <v>472</v>
      </c>
      <c r="AG94" s="233"/>
      <c r="AJ94" s="23" t="s">
        <v>228</v>
      </c>
      <c r="AO94" s="78"/>
      <c r="AP94" s="42" t="s">
        <v>60</v>
      </c>
      <c r="AQ94" s="43"/>
      <c r="AR94" s="71"/>
      <c r="AS94" s="72"/>
      <c r="AT94" s="72"/>
      <c r="AU94" s="72"/>
      <c r="AV94" s="72"/>
      <c r="AW94" s="72"/>
      <c r="AX94" s="72"/>
      <c r="AY94" s="73"/>
      <c r="AZ94" s="112" t="s">
        <v>525</v>
      </c>
      <c r="BA94" s="396"/>
      <c r="BB94" s="396"/>
      <c r="BC94" s="396"/>
      <c r="BD94" s="396"/>
      <c r="BE94" s="396"/>
      <c r="BF94" s="396"/>
      <c r="BG94" s="113" t="s">
        <v>526</v>
      </c>
      <c r="BH94" s="397"/>
      <c r="BI94" s="398"/>
      <c r="BJ94" s="398"/>
      <c r="BK94" s="398"/>
      <c r="BL94" s="398"/>
      <c r="BM94" s="398"/>
      <c r="BN94" s="399"/>
      <c r="BO94" s="400"/>
      <c r="BP94" s="401"/>
      <c r="BQ94" s="401"/>
      <c r="BR94" s="401"/>
      <c r="BS94" s="401"/>
      <c r="BT94" s="401"/>
      <c r="BU94" s="209" t="s">
        <v>472</v>
      </c>
      <c r="BV94" s="210"/>
      <c r="BW94" s="79"/>
    </row>
    <row r="95" spans="1:75" ht="15" customHeight="1">
      <c r="A95" s="201" t="s">
        <v>46</v>
      </c>
      <c r="B95" s="203" t="s">
        <v>78</v>
      </c>
      <c r="C95" s="219" t="s">
        <v>42</v>
      </c>
      <c r="D95" s="220"/>
      <c r="E95" s="220"/>
      <c r="F95" s="220"/>
      <c r="G95" s="220"/>
      <c r="H95" s="220"/>
      <c r="I95" s="220"/>
      <c r="J95" s="220"/>
      <c r="K95" s="221"/>
      <c r="L95" s="221"/>
      <c r="M95" s="221"/>
      <c r="N95" s="221"/>
      <c r="O95" s="221"/>
      <c r="P95" s="221"/>
      <c r="Q95" s="221"/>
      <c r="R95" s="221"/>
      <c r="S95" s="244" t="s">
        <v>495</v>
      </c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6"/>
      <c r="AO95" s="78"/>
      <c r="AP95" s="201" t="s">
        <v>46</v>
      </c>
      <c r="AQ95" s="203" t="s">
        <v>78</v>
      </c>
      <c r="AR95" s="220" t="s">
        <v>42</v>
      </c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44" t="s">
        <v>496</v>
      </c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  <c r="BS95" s="245"/>
      <c r="BT95" s="245"/>
      <c r="BU95" s="245"/>
      <c r="BV95" s="246"/>
      <c r="BW95" s="79"/>
    </row>
    <row r="96" spans="1:75" ht="15" customHeight="1">
      <c r="A96" s="202"/>
      <c r="B96" s="204"/>
      <c r="C96" s="223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3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5"/>
      <c r="AO96" s="78"/>
      <c r="AP96" s="202"/>
      <c r="AQ96" s="20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3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5"/>
      <c r="BW96" s="79"/>
    </row>
    <row r="97" spans="1:75" ht="15" customHeight="1" thickBot="1">
      <c r="A97" s="103"/>
      <c r="B97" s="105"/>
      <c r="C97" s="30" t="s">
        <v>54</v>
      </c>
      <c r="D97" s="29"/>
      <c r="E97" s="29"/>
      <c r="F97" s="29"/>
      <c r="G97" s="29"/>
      <c r="H97" s="29"/>
      <c r="I97" s="29"/>
      <c r="J97" s="30"/>
      <c r="K97" s="29"/>
      <c r="L97" s="30"/>
      <c r="M97" s="30"/>
      <c r="N97" s="30"/>
      <c r="O97" s="30"/>
      <c r="P97" s="30"/>
      <c r="Q97" s="30"/>
      <c r="R97" s="30"/>
      <c r="S97" s="47"/>
      <c r="T97" s="48"/>
      <c r="U97" s="49"/>
      <c r="V97" s="48"/>
      <c r="W97" s="50"/>
      <c r="X97" s="50"/>
      <c r="Y97" s="48"/>
      <c r="Z97" s="48"/>
      <c r="AA97" s="50"/>
      <c r="AB97" s="51"/>
      <c r="AC97" s="241"/>
      <c r="AD97" s="242"/>
      <c r="AE97" s="242"/>
      <c r="AF97" s="242"/>
      <c r="AG97" s="46" t="s">
        <v>473</v>
      </c>
      <c r="AH97" s="21" t="str">
        <f>IF(A97="","",VLOOKUP(A97,$G$214:$Q$214,11,FALSE))</f>
        <v/>
      </c>
      <c r="AI97" s="21" t="str">
        <f>IF(B97="","",VLOOKUP(B97,$G$214:$Q$214,11,FALSE))</f>
        <v/>
      </c>
      <c r="AJ97" s="23" t="str">
        <f>AJ94</f>
        <v>3</v>
      </c>
      <c r="AK97" s="23" t="s">
        <v>212</v>
      </c>
      <c r="AO97" s="78"/>
      <c r="AP97" s="103"/>
      <c r="AQ97" s="105"/>
      <c r="AR97" s="30" t="s">
        <v>54</v>
      </c>
      <c r="AS97" s="29"/>
      <c r="AT97" s="29"/>
      <c r="AU97" s="29"/>
      <c r="AV97" s="29"/>
      <c r="AW97" s="29"/>
      <c r="AX97" s="29"/>
      <c r="AY97" s="30"/>
      <c r="AZ97" s="29"/>
      <c r="BA97" s="30"/>
      <c r="BB97" s="30"/>
      <c r="BC97" s="30"/>
      <c r="BD97" s="30"/>
      <c r="BE97" s="30"/>
      <c r="BF97" s="30"/>
      <c r="BG97" s="30"/>
      <c r="BH97" s="47"/>
      <c r="BI97" s="48"/>
      <c r="BJ97" s="49"/>
      <c r="BK97" s="48"/>
      <c r="BL97" s="50"/>
      <c r="BM97" s="50"/>
      <c r="BN97" s="48"/>
      <c r="BO97" s="48"/>
      <c r="BP97" s="50"/>
      <c r="BQ97" s="51"/>
      <c r="BR97" s="393"/>
      <c r="BS97" s="392"/>
      <c r="BT97" s="392"/>
      <c r="BU97" s="392"/>
      <c r="BV97" s="46" t="s">
        <v>473</v>
      </c>
      <c r="BW97" s="79"/>
    </row>
    <row r="98" spans="1:75" ht="15" customHeight="1">
      <c r="AO98" s="78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9"/>
      <c r="BV98" s="56"/>
      <c r="BW98" s="79"/>
    </row>
    <row r="99" spans="1:75" ht="15" customHeight="1" thickBot="1">
      <c r="AO99" s="78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9"/>
      <c r="BV99" s="56"/>
      <c r="BW99" s="79"/>
    </row>
    <row r="100" spans="1:75" ht="15" customHeight="1">
      <c r="A100" s="25" t="s">
        <v>40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106" t="s">
        <v>196</v>
      </c>
      <c r="L100" s="107"/>
      <c r="M100" s="107"/>
      <c r="N100" s="107"/>
      <c r="O100" s="107"/>
      <c r="P100" s="107"/>
      <c r="Q100" s="107"/>
      <c r="R100" s="108"/>
      <c r="S100" s="109" t="s">
        <v>524</v>
      </c>
      <c r="T100" s="107"/>
      <c r="U100" s="107"/>
      <c r="V100" s="107"/>
      <c r="W100" s="107"/>
      <c r="X100" s="107"/>
      <c r="Y100" s="107"/>
      <c r="Z100" s="109" t="s">
        <v>527</v>
      </c>
      <c r="AA100" s="110"/>
      <c r="AB100" s="110"/>
      <c r="AC100" s="110"/>
      <c r="AD100" s="110"/>
      <c r="AE100" s="110"/>
      <c r="AF100" s="110"/>
      <c r="AG100" s="111"/>
      <c r="AO100" s="78"/>
      <c r="AP100" s="25" t="s">
        <v>40</v>
      </c>
      <c r="AQ100" s="26"/>
      <c r="AR100" s="26"/>
      <c r="AS100" s="26"/>
      <c r="AT100" s="26"/>
      <c r="AU100" s="26"/>
      <c r="AV100" s="26"/>
      <c r="AW100" s="26"/>
      <c r="AX100" s="26"/>
      <c r="AY100" s="68"/>
      <c r="AZ100" s="106" t="s">
        <v>196</v>
      </c>
      <c r="BA100" s="107"/>
      <c r="BB100" s="107"/>
      <c r="BC100" s="107"/>
      <c r="BD100" s="107"/>
      <c r="BE100" s="107"/>
      <c r="BF100" s="107"/>
      <c r="BG100" s="108"/>
      <c r="BH100" s="109" t="s">
        <v>524</v>
      </c>
      <c r="BI100" s="107"/>
      <c r="BJ100" s="107"/>
      <c r="BK100" s="107"/>
      <c r="BL100" s="107"/>
      <c r="BM100" s="107"/>
      <c r="BN100" s="107"/>
      <c r="BO100" s="109" t="s">
        <v>527</v>
      </c>
      <c r="BP100" s="110"/>
      <c r="BQ100" s="110"/>
      <c r="BR100" s="110"/>
      <c r="BS100" s="110"/>
      <c r="BT100" s="110"/>
      <c r="BU100" s="110"/>
      <c r="BV100" s="111"/>
      <c r="BW100" s="79"/>
    </row>
    <row r="101" spans="1:75" ht="30" customHeight="1" thickBot="1">
      <c r="A101" s="42" t="s">
        <v>61</v>
      </c>
      <c r="B101" s="43"/>
      <c r="C101" s="27"/>
      <c r="D101" s="28"/>
      <c r="E101" s="28"/>
      <c r="F101" s="28"/>
      <c r="G101" s="28"/>
      <c r="H101" s="28"/>
      <c r="I101" s="28"/>
      <c r="J101" s="72"/>
      <c r="K101" s="112" t="s">
        <v>525</v>
      </c>
      <c r="L101" s="205"/>
      <c r="M101" s="205"/>
      <c r="N101" s="205"/>
      <c r="O101" s="205"/>
      <c r="P101" s="205"/>
      <c r="Q101" s="205"/>
      <c r="R101" s="113" t="s">
        <v>526</v>
      </c>
      <c r="S101" s="234"/>
      <c r="T101" s="235"/>
      <c r="U101" s="235"/>
      <c r="V101" s="235"/>
      <c r="W101" s="235"/>
      <c r="X101" s="235"/>
      <c r="Y101" s="236"/>
      <c r="Z101" s="237"/>
      <c r="AA101" s="238"/>
      <c r="AB101" s="238"/>
      <c r="AC101" s="238"/>
      <c r="AD101" s="238"/>
      <c r="AE101" s="238"/>
      <c r="AF101" s="239" t="s">
        <v>472</v>
      </c>
      <c r="AG101" s="240"/>
      <c r="AJ101" s="23" t="s">
        <v>229</v>
      </c>
      <c r="AO101" s="78"/>
      <c r="AP101" s="42" t="s">
        <v>61</v>
      </c>
      <c r="AQ101" s="43"/>
      <c r="AR101" s="71"/>
      <c r="AS101" s="72"/>
      <c r="AT101" s="72"/>
      <c r="AU101" s="72"/>
      <c r="AV101" s="72"/>
      <c r="AW101" s="72"/>
      <c r="AX101" s="72"/>
      <c r="AY101" s="73"/>
      <c r="AZ101" s="112" t="s">
        <v>525</v>
      </c>
      <c r="BA101" s="396"/>
      <c r="BB101" s="396"/>
      <c r="BC101" s="396"/>
      <c r="BD101" s="396"/>
      <c r="BE101" s="396"/>
      <c r="BF101" s="396"/>
      <c r="BG101" s="113" t="s">
        <v>526</v>
      </c>
      <c r="BH101" s="397"/>
      <c r="BI101" s="398"/>
      <c r="BJ101" s="398"/>
      <c r="BK101" s="398"/>
      <c r="BL101" s="398"/>
      <c r="BM101" s="398"/>
      <c r="BN101" s="399"/>
      <c r="BO101" s="400"/>
      <c r="BP101" s="401"/>
      <c r="BQ101" s="401"/>
      <c r="BR101" s="401"/>
      <c r="BS101" s="401"/>
      <c r="BT101" s="401"/>
      <c r="BU101" s="209" t="s">
        <v>472</v>
      </c>
      <c r="BV101" s="210"/>
      <c r="BW101" s="79"/>
    </row>
    <row r="102" spans="1:75" ht="15" customHeight="1">
      <c r="A102" s="201" t="s">
        <v>46</v>
      </c>
      <c r="B102" s="203" t="s">
        <v>78</v>
      </c>
      <c r="C102" s="219" t="s">
        <v>42</v>
      </c>
      <c r="D102" s="220"/>
      <c r="E102" s="220"/>
      <c r="F102" s="220"/>
      <c r="G102" s="220"/>
      <c r="H102" s="220"/>
      <c r="I102" s="220"/>
      <c r="J102" s="220"/>
      <c r="K102" s="221"/>
      <c r="L102" s="221"/>
      <c r="M102" s="221"/>
      <c r="N102" s="221"/>
      <c r="O102" s="221"/>
      <c r="P102" s="221"/>
      <c r="Q102" s="221"/>
      <c r="R102" s="222"/>
      <c r="S102" s="243" t="s">
        <v>496</v>
      </c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2"/>
      <c r="AO102" s="78"/>
      <c r="AP102" s="201" t="s">
        <v>46</v>
      </c>
      <c r="AQ102" s="203" t="s">
        <v>78</v>
      </c>
      <c r="AR102" s="220" t="s">
        <v>42</v>
      </c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44" t="s">
        <v>496</v>
      </c>
      <c r="BI102" s="245"/>
      <c r="BJ102" s="245"/>
      <c r="BK102" s="245"/>
      <c r="BL102" s="245"/>
      <c r="BM102" s="245"/>
      <c r="BN102" s="245"/>
      <c r="BO102" s="245"/>
      <c r="BP102" s="245"/>
      <c r="BQ102" s="245"/>
      <c r="BR102" s="245"/>
      <c r="BS102" s="245"/>
      <c r="BT102" s="245"/>
      <c r="BU102" s="245"/>
      <c r="BV102" s="246"/>
      <c r="BW102" s="79"/>
    </row>
    <row r="103" spans="1:75" ht="15" customHeight="1">
      <c r="A103" s="202"/>
      <c r="B103" s="204"/>
      <c r="C103" s="223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5"/>
      <c r="S103" s="223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5"/>
      <c r="AO103" s="78"/>
      <c r="AP103" s="202"/>
      <c r="AQ103" s="20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3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5"/>
      <c r="BW103" s="79"/>
    </row>
    <row r="104" spans="1:75" ht="15" customHeight="1">
      <c r="A104" s="102"/>
      <c r="B104" s="104"/>
      <c r="C104" s="30" t="s">
        <v>18</v>
      </c>
      <c r="D104" s="29"/>
      <c r="E104" s="29"/>
      <c r="F104" s="29"/>
      <c r="G104" s="29"/>
      <c r="H104" s="29"/>
      <c r="I104" s="29"/>
      <c r="J104" s="30"/>
      <c r="K104" s="29"/>
      <c r="L104" s="30"/>
      <c r="M104" s="30"/>
      <c r="N104" s="30"/>
      <c r="O104" s="30"/>
      <c r="P104" s="30"/>
      <c r="Q104" s="30"/>
      <c r="R104" s="30"/>
      <c r="S104" s="52"/>
      <c r="T104" s="30"/>
      <c r="U104" s="32"/>
      <c r="V104" s="30"/>
      <c r="W104" s="31"/>
      <c r="X104" s="31"/>
      <c r="Y104" s="30"/>
      <c r="Z104" s="30"/>
      <c r="AA104" s="31"/>
      <c r="AB104" s="33"/>
      <c r="AC104" s="182"/>
      <c r="AD104" s="183"/>
      <c r="AE104" s="183"/>
      <c r="AF104" s="183"/>
      <c r="AG104" s="44" t="s">
        <v>473</v>
      </c>
      <c r="AH104" s="21" t="str">
        <f t="shared" ref="AH104:AI111" si="4">IF(A104="","",VLOOKUP(A104,$G$214:$Q$214,11,FALSE))</f>
        <v/>
      </c>
      <c r="AI104" s="21" t="str">
        <f t="shared" si="4"/>
        <v/>
      </c>
      <c r="AJ104" s="23" t="str">
        <f>$AJ$101</f>
        <v>4</v>
      </c>
      <c r="AK104" s="23" t="s">
        <v>212</v>
      </c>
      <c r="AO104" s="78"/>
      <c r="AP104" s="102" t="s">
        <v>57</v>
      </c>
      <c r="AQ104" s="104" t="s">
        <v>57</v>
      </c>
      <c r="AR104" s="30" t="s">
        <v>18</v>
      </c>
      <c r="AS104" s="29"/>
      <c r="AT104" s="29"/>
      <c r="AU104" s="29"/>
      <c r="AV104" s="29"/>
      <c r="AW104" s="29"/>
      <c r="AX104" s="29"/>
      <c r="AY104" s="30"/>
      <c r="AZ104" s="29"/>
      <c r="BA104" s="30"/>
      <c r="BB104" s="30"/>
      <c r="BC104" s="30"/>
      <c r="BD104" s="30"/>
      <c r="BE104" s="30"/>
      <c r="BF104" s="30"/>
      <c r="BG104" s="30"/>
      <c r="BH104" s="52"/>
      <c r="BI104" s="30"/>
      <c r="BJ104" s="32"/>
      <c r="BK104" s="30"/>
      <c r="BL104" s="31"/>
      <c r="BM104" s="31"/>
      <c r="BN104" s="30"/>
      <c r="BO104" s="30"/>
      <c r="BP104" s="31"/>
      <c r="BQ104" s="33"/>
      <c r="BR104" s="275">
        <v>3</v>
      </c>
      <c r="BS104" s="276"/>
      <c r="BT104" s="276"/>
      <c r="BU104" s="276"/>
      <c r="BV104" s="44" t="s">
        <v>473</v>
      </c>
      <c r="BW104" s="79"/>
    </row>
    <row r="105" spans="1:75" ht="15" customHeight="1">
      <c r="A105" s="102"/>
      <c r="B105" s="104"/>
      <c r="C105" s="30" t="s">
        <v>19</v>
      </c>
      <c r="D105" s="29"/>
      <c r="E105" s="29"/>
      <c r="F105" s="29"/>
      <c r="G105" s="29"/>
      <c r="H105" s="29"/>
      <c r="I105" s="29"/>
      <c r="J105" s="30"/>
      <c r="K105" s="29"/>
      <c r="L105" s="30"/>
      <c r="M105" s="30"/>
      <c r="N105" s="30"/>
      <c r="O105" s="30"/>
      <c r="P105" s="30"/>
      <c r="Q105" s="30"/>
      <c r="R105" s="30"/>
      <c r="S105" s="52"/>
      <c r="T105" s="30"/>
      <c r="U105" s="32"/>
      <c r="V105" s="30"/>
      <c r="W105" s="31"/>
      <c r="X105" s="31"/>
      <c r="Y105" s="30"/>
      <c r="Z105" s="30"/>
      <c r="AA105" s="31"/>
      <c r="AB105" s="33"/>
      <c r="AC105" s="182"/>
      <c r="AD105" s="183"/>
      <c r="AE105" s="183"/>
      <c r="AF105" s="183"/>
      <c r="AG105" s="44" t="s">
        <v>473</v>
      </c>
      <c r="AH105" s="21" t="str">
        <f t="shared" si="4"/>
        <v/>
      </c>
      <c r="AI105" s="21" t="str">
        <f t="shared" si="4"/>
        <v/>
      </c>
      <c r="AJ105" s="23" t="str">
        <f t="shared" ref="AJ105:AJ111" si="5">$AJ$101</f>
        <v>4</v>
      </c>
      <c r="AK105" s="23" t="s">
        <v>230</v>
      </c>
      <c r="AO105" s="78"/>
      <c r="AP105" s="102"/>
      <c r="AQ105" s="104"/>
      <c r="AR105" s="30" t="s">
        <v>19</v>
      </c>
      <c r="AS105" s="29"/>
      <c r="AT105" s="29"/>
      <c r="AU105" s="29"/>
      <c r="AV105" s="29"/>
      <c r="AW105" s="29"/>
      <c r="AX105" s="29"/>
      <c r="AY105" s="30"/>
      <c r="AZ105" s="29"/>
      <c r="BA105" s="30"/>
      <c r="BB105" s="30"/>
      <c r="BC105" s="30"/>
      <c r="BD105" s="30"/>
      <c r="BE105" s="30"/>
      <c r="BF105" s="30"/>
      <c r="BG105" s="30"/>
      <c r="BH105" s="52"/>
      <c r="BI105" s="30"/>
      <c r="BJ105" s="32"/>
      <c r="BK105" s="30"/>
      <c r="BL105" s="31"/>
      <c r="BM105" s="31"/>
      <c r="BN105" s="30"/>
      <c r="BO105" s="30"/>
      <c r="BP105" s="31"/>
      <c r="BQ105" s="33"/>
      <c r="BR105" s="275"/>
      <c r="BS105" s="276"/>
      <c r="BT105" s="276"/>
      <c r="BU105" s="276"/>
      <c r="BV105" s="44" t="s">
        <v>473</v>
      </c>
      <c r="BW105" s="79"/>
    </row>
    <row r="106" spans="1:75" ht="15" customHeight="1">
      <c r="A106" s="102"/>
      <c r="B106" s="104"/>
      <c r="C106" s="30" t="s">
        <v>20</v>
      </c>
      <c r="D106" s="29"/>
      <c r="E106" s="29"/>
      <c r="F106" s="29"/>
      <c r="G106" s="29"/>
      <c r="H106" s="29"/>
      <c r="I106" s="29"/>
      <c r="J106" s="30"/>
      <c r="K106" s="29"/>
      <c r="L106" s="30"/>
      <c r="M106" s="30"/>
      <c r="N106" s="30"/>
      <c r="O106" s="30"/>
      <c r="P106" s="30"/>
      <c r="Q106" s="30"/>
      <c r="R106" s="30"/>
      <c r="S106" s="52"/>
      <c r="T106" s="30"/>
      <c r="U106" s="32"/>
      <c r="V106" s="30"/>
      <c r="W106" s="31"/>
      <c r="X106" s="31"/>
      <c r="Y106" s="30"/>
      <c r="Z106" s="30"/>
      <c r="AA106" s="31"/>
      <c r="AB106" s="33"/>
      <c r="AC106" s="182"/>
      <c r="AD106" s="183"/>
      <c r="AE106" s="183"/>
      <c r="AF106" s="183"/>
      <c r="AG106" s="44" t="s">
        <v>473</v>
      </c>
      <c r="AH106" s="21" t="str">
        <f t="shared" si="4"/>
        <v/>
      </c>
      <c r="AI106" s="21" t="str">
        <f t="shared" si="4"/>
        <v/>
      </c>
      <c r="AJ106" s="23" t="str">
        <f t="shared" si="5"/>
        <v>4</v>
      </c>
      <c r="AK106" s="23" t="s">
        <v>209</v>
      </c>
      <c r="AO106" s="78"/>
      <c r="AP106" s="102"/>
      <c r="AQ106" s="104"/>
      <c r="AR106" s="30" t="s">
        <v>20</v>
      </c>
      <c r="AS106" s="29"/>
      <c r="AT106" s="29"/>
      <c r="AU106" s="29"/>
      <c r="AV106" s="29"/>
      <c r="AW106" s="29"/>
      <c r="AX106" s="29"/>
      <c r="AY106" s="30"/>
      <c r="AZ106" s="29"/>
      <c r="BA106" s="30"/>
      <c r="BB106" s="30"/>
      <c r="BC106" s="30"/>
      <c r="BD106" s="30"/>
      <c r="BE106" s="30"/>
      <c r="BF106" s="30"/>
      <c r="BG106" s="30"/>
      <c r="BH106" s="52"/>
      <c r="BI106" s="30"/>
      <c r="BJ106" s="32"/>
      <c r="BK106" s="30"/>
      <c r="BL106" s="31"/>
      <c r="BM106" s="31"/>
      <c r="BN106" s="30"/>
      <c r="BO106" s="30"/>
      <c r="BP106" s="31"/>
      <c r="BQ106" s="33"/>
      <c r="BR106" s="275"/>
      <c r="BS106" s="276"/>
      <c r="BT106" s="276"/>
      <c r="BU106" s="276"/>
      <c r="BV106" s="44" t="s">
        <v>473</v>
      </c>
      <c r="BW106" s="79"/>
    </row>
    <row r="107" spans="1:75" ht="15" customHeight="1">
      <c r="A107" s="102"/>
      <c r="B107" s="104"/>
      <c r="C107" s="30" t="s">
        <v>21</v>
      </c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53"/>
      <c r="T107" s="30"/>
      <c r="U107" s="30"/>
      <c r="V107" s="30"/>
      <c r="W107" s="30"/>
      <c r="X107" s="30"/>
      <c r="Y107" s="30"/>
      <c r="Z107" s="30"/>
      <c r="AA107" s="30"/>
      <c r="AB107" s="34"/>
      <c r="AC107" s="182"/>
      <c r="AD107" s="183"/>
      <c r="AE107" s="183"/>
      <c r="AF107" s="183"/>
      <c r="AG107" s="44" t="s">
        <v>473</v>
      </c>
      <c r="AH107" s="21" t="str">
        <f t="shared" si="4"/>
        <v/>
      </c>
      <c r="AI107" s="21" t="str">
        <f t="shared" si="4"/>
        <v/>
      </c>
      <c r="AJ107" s="23" t="str">
        <f t="shared" si="5"/>
        <v>4</v>
      </c>
      <c r="AK107" s="23" t="s">
        <v>220</v>
      </c>
      <c r="AO107" s="78"/>
      <c r="AP107" s="102"/>
      <c r="AQ107" s="104"/>
      <c r="AR107" s="30" t="s">
        <v>21</v>
      </c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53"/>
      <c r="BI107" s="30"/>
      <c r="BJ107" s="30"/>
      <c r="BK107" s="30"/>
      <c r="BL107" s="30"/>
      <c r="BM107" s="30"/>
      <c r="BN107" s="30"/>
      <c r="BO107" s="30"/>
      <c r="BP107" s="30"/>
      <c r="BQ107" s="34"/>
      <c r="BR107" s="275"/>
      <c r="BS107" s="276"/>
      <c r="BT107" s="276"/>
      <c r="BU107" s="276"/>
      <c r="BV107" s="44" t="s">
        <v>473</v>
      </c>
      <c r="BW107" s="79"/>
    </row>
    <row r="108" spans="1:75" ht="15" customHeight="1">
      <c r="A108" s="102"/>
      <c r="B108" s="104"/>
      <c r="C108" s="30" t="s">
        <v>22</v>
      </c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53"/>
      <c r="T108" s="30"/>
      <c r="U108" s="30"/>
      <c r="V108" s="30"/>
      <c r="W108" s="30"/>
      <c r="X108" s="30"/>
      <c r="Y108" s="30"/>
      <c r="Z108" s="30"/>
      <c r="AA108" s="30"/>
      <c r="AB108" s="34"/>
      <c r="AC108" s="182"/>
      <c r="AD108" s="183"/>
      <c r="AE108" s="183"/>
      <c r="AF108" s="183"/>
      <c r="AG108" s="44" t="s">
        <v>473</v>
      </c>
      <c r="AH108" s="21" t="str">
        <f t="shared" si="4"/>
        <v/>
      </c>
      <c r="AI108" s="21" t="str">
        <f t="shared" si="4"/>
        <v/>
      </c>
      <c r="AJ108" s="23" t="str">
        <f t="shared" si="5"/>
        <v>4</v>
      </c>
      <c r="AK108" s="23" t="s">
        <v>221</v>
      </c>
      <c r="AO108" s="78"/>
      <c r="AP108" s="102"/>
      <c r="AQ108" s="104"/>
      <c r="AR108" s="30" t="s">
        <v>22</v>
      </c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53"/>
      <c r="BI108" s="30"/>
      <c r="BJ108" s="30"/>
      <c r="BK108" s="30"/>
      <c r="BL108" s="30"/>
      <c r="BM108" s="30"/>
      <c r="BN108" s="30"/>
      <c r="BO108" s="30"/>
      <c r="BP108" s="30"/>
      <c r="BQ108" s="34"/>
      <c r="BR108" s="275"/>
      <c r="BS108" s="276"/>
      <c r="BT108" s="276"/>
      <c r="BU108" s="276"/>
      <c r="BV108" s="44" t="s">
        <v>473</v>
      </c>
      <c r="BW108" s="79"/>
    </row>
    <row r="109" spans="1:75" ht="15" customHeight="1">
      <c r="A109" s="102"/>
      <c r="B109" s="104"/>
      <c r="C109" s="30" t="s">
        <v>23</v>
      </c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53"/>
      <c r="T109" s="30"/>
      <c r="U109" s="30"/>
      <c r="V109" s="30"/>
      <c r="W109" s="30"/>
      <c r="X109" s="30"/>
      <c r="Y109" s="30"/>
      <c r="Z109" s="30"/>
      <c r="AA109" s="30"/>
      <c r="AB109" s="34"/>
      <c r="AC109" s="182"/>
      <c r="AD109" s="183"/>
      <c r="AE109" s="183"/>
      <c r="AF109" s="183"/>
      <c r="AG109" s="44" t="s">
        <v>473</v>
      </c>
      <c r="AH109" s="21" t="str">
        <f t="shared" si="4"/>
        <v/>
      </c>
      <c r="AI109" s="21" t="str">
        <f t="shared" si="4"/>
        <v/>
      </c>
      <c r="AJ109" s="23" t="str">
        <f t="shared" si="5"/>
        <v>4</v>
      </c>
      <c r="AK109" s="23" t="s">
        <v>222</v>
      </c>
      <c r="AO109" s="78"/>
      <c r="AP109" s="102"/>
      <c r="AQ109" s="104"/>
      <c r="AR109" s="30" t="s">
        <v>23</v>
      </c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53"/>
      <c r="BI109" s="30"/>
      <c r="BJ109" s="30"/>
      <c r="BK109" s="30"/>
      <c r="BL109" s="30"/>
      <c r="BM109" s="30"/>
      <c r="BN109" s="30"/>
      <c r="BO109" s="30"/>
      <c r="BP109" s="30"/>
      <c r="BQ109" s="34"/>
      <c r="BR109" s="275"/>
      <c r="BS109" s="276"/>
      <c r="BT109" s="276"/>
      <c r="BU109" s="276"/>
      <c r="BV109" s="44" t="s">
        <v>473</v>
      </c>
      <c r="BW109" s="79"/>
    </row>
    <row r="110" spans="1:75" ht="15" customHeight="1">
      <c r="A110" s="102"/>
      <c r="B110" s="104"/>
      <c r="C110" s="30" t="s">
        <v>24</v>
      </c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53"/>
      <c r="T110" s="30"/>
      <c r="U110" s="30"/>
      <c r="V110" s="30"/>
      <c r="W110" s="30"/>
      <c r="X110" s="30"/>
      <c r="Y110" s="30"/>
      <c r="Z110" s="30"/>
      <c r="AA110" s="30"/>
      <c r="AB110" s="34"/>
      <c r="AC110" s="182"/>
      <c r="AD110" s="183"/>
      <c r="AE110" s="183"/>
      <c r="AF110" s="183"/>
      <c r="AG110" s="44" t="s">
        <v>473</v>
      </c>
      <c r="AH110" s="21" t="str">
        <f t="shared" si="4"/>
        <v/>
      </c>
      <c r="AI110" s="21" t="str">
        <f t="shared" si="4"/>
        <v/>
      </c>
      <c r="AJ110" s="23" t="str">
        <f t="shared" si="5"/>
        <v>4</v>
      </c>
      <c r="AK110" s="23" t="s">
        <v>223</v>
      </c>
      <c r="AO110" s="78"/>
      <c r="AP110" s="102"/>
      <c r="AQ110" s="104"/>
      <c r="AR110" s="30" t="s">
        <v>24</v>
      </c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53"/>
      <c r="BI110" s="30"/>
      <c r="BJ110" s="30"/>
      <c r="BK110" s="30"/>
      <c r="BL110" s="30"/>
      <c r="BM110" s="30"/>
      <c r="BN110" s="30"/>
      <c r="BO110" s="30"/>
      <c r="BP110" s="30"/>
      <c r="BQ110" s="34"/>
      <c r="BR110" s="275"/>
      <c r="BS110" s="276"/>
      <c r="BT110" s="276"/>
      <c r="BU110" s="276"/>
      <c r="BV110" s="44" t="s">
        <v>473</v>
      </c>
      <c r="BW110" s="79"/>
    </row>
    <row r="111" spans="1:75" ht="15" customHeight="1" thickBot="1">
      <c r="A111" s="103"/>
      <c r="B111" s="105"/>
      <c r="C111" s="30" t="s">
        <v>93</v>
      </c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54"/>
      <c r="T111" s="48"/>
      <c r="U111" s="48"/>
      <c r="V111" s="48"/>
      <c r="W111" s="48"/>
      <c r="X111" s="48"/>
      <c r="Y111" s="48"/>
      <c r="Z111" s="48"/>
      <c r="AA111" s="48"/>
      <c r="AB111" s="55"/>
      <c r="AC111" s="241"/>
      <c r="AD111" s="242"/>
      <c r="AE111" s="242"/>
      <c r="AF111" s="242"/>
      <c r="AG111" s="46" t="s">
        <v>473</v>
      </c>
      <c r="AH111" s="21" t="str">
        <f t="shared" si="4"/>
        <v/>
      </c>
      <c r="AI111" s="21" t="str">
        <f t="shared" si="4"/>
        <v/>
      </c>
      <c r="AJ111" s="23" t="str">
        <f t="shared" si="5"/>
        <v>4</v>
      </c>
      <c r="AK111" s="23" t="s">
        <v>224</v>
      </c>
      <c r="AO111" s="78"/>
      <c r="AP111" s="103"/>
      <c r="AQ111" s="105"/>
      <c r="AR111" s="30" t="s">
        <v>93</v>
      </c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54"/>
      <c r="BI111" s="48"/>
      <c r="BJ111" s="48"/>
      <c r="BK111" s="48"/>
      <c r="BL111" s="48"/>
      <c r="BM111" s="48"/>
      <c r="BN111" s="48"/>
      <c r="BO111" s="48"/>
      <c r="BP111" s="48"/>
      <c r="BQ111" s="55"/>
      <c r="BR111" s="393"/>
      <c r="BS111" s="392"/>
      <c r="BT111" s="392"/>
      <c r="BU111" s="392"/>
      <c r="BV111" s="46" t="s">
        <v>473</v>
      </c>
      <c r="BW111" s="79"/>
    </row>
    <row r="112" spans="1:75" ht="15" customHeight="1">
      <c r="AO112" s="78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9"/>
      <c r="BV112" s="56"/>
      <c r="BW112" s="79"/>
    </row>
    <row r="113" spans="1:75" ht="15" customHeight="1">
      <c r="A113" s="1" t="s">
        <v>849</v>
      </c>
      <c r="AA113" s="196" t="s">
        <v>529</v>
      </c>
      <c r="AB113" s="114"/>
      <c r="AC113" s="114"/>
      <c r="AD113" s="114"/>
      <c r="AE113" s="114"/>
      <c r="AF113" s="114"/>
      <c r="AG113" s="115"/>
      <c r="AO113" s="78"/>
      <c r="AP113" s="56" t="s">
        <v>848</v>
      </c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196" t="s">
        <v>529</v>
      </c>
      <c r="BQ113" s="114"/>
      <c r="BR113" s="114"/>
      <c r="BS113" s="114"/>
      <c r="BT113" s="114"/>
      <c r="BU113" s="114"/>
      <c r="BV113" s="115"/>
      <c r="BW113" s="79"/>
    </row>
    <row r="114" spans="1:75" ht="15" customHeight="1">
      <c r="A114" s="1" t="s">
        <v>851</v>
      </c>
      <c r="Z114" s="6"/>
      <c r="AA114" s="197"/>
      <c r="AF114" s="1"/>
      <c r="AG114" s="116"/>
      <c r="AO114" s="78"/>
      <c r="AP114" s="56" t="s">
        <v>850</v>
      </c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197"/>
      <c r="BV114" s="116"/>
      <c r="BW114" s="79"/>
    </row>
    <row r="115" spans="1:75" ht="15" customHeight="1">
      <c r="Z115" s="6"/>
      <c r="AA115" s="197"/>
      <c r="AF115" s="1"/>
      <c r="AG115" s="116"/>
      <c r="AO115" s="78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197"/>
      <c r="BV115" s="116"/>
      <c r="BW115" s="79"/>
    </row>
    <row r="116" spans="1:75" ht="15" customHeight="1">
      <c r="Z116" s="6"/>
      <c r="AA116" s="197"/>
      <c r="AF116" s="1"/>
      <c r="AG116" s="116"/>
      <c r="AO116" s="78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197"/>
      <c r="BV116" s="116"/>
      <c r="BW116" s="79"/>
    </row>
    <row r="117" spans="1:75" ht="15" customHeight="1">
      <c r="Z117" s="6"/>
      <c r="AA117" s="197"/>
      <c r="AF117" s="1"/>
      <c r="AG117" s="116"/>
      <c r="AO117" s="78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197"/>
      <c r="BV117" s="116"/>
      <c r="BW117" s="79"/>
    </row>
    <row r="118" spans="1:75" ht="15" customHeight="1">
      <c r="Z118" s="6"/>
      <c r="AA118" s="198"/>
      <c r="AB118" s="117"/>
      <c r="AC118" s="117"/>
      <c r="AD118" s="117"/>
      <c r="AE118" s="117"/>
      <c r="AF118" s="117"/>
      <c r="AG118" s="118"/>
      <c r="AO118" s="78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198"/>
      <c r="BQ118" s="117"/>
      <c r="BR118" s="117"/>
      <c r="BS118" s="117"/>
      <c r="BT118" s="117"/>
      <c r="BU118" s="117"/>
      <c r="BV118" s="118"/>
      <c r="BW118" s="79"/>
    </row>
    <row r="119" spans="1:75" ht="12" thickBot="1">
      <c r="AO119" s="119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1"/>
      <c r="BP119" s="120"/>
      <c r="BQ119" s="120"/>
      <c r="BR119" s="120"/>
      <c r="BS119" s="120"/>
      <c r="BT119" s="120"/>
      <c r="BU119" s="120"/>
      <c r="BV119" s="120"/>
      <c r="BW119" s="122"/>
    </row>
    <row r="191" spans="1:32" hidden="1">
      <c r="A191" s="21" t="s">
        <v>485</v>
      </c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1:32" hidden="1">
      <c r="A192" s="21" t="s">
        <v>62</v>
      </c>
      <c r="B192" s="21"/>
      <c r="C192" s="21"/>
      <c r="D192" s="21"/>
      <c r="E192" s="21"/>
      <c r="F192" s="21">
        <v>1</v>
      </c>
      <c r="G192" s="21" t="s">
        <v>63</v>
      </c>
      <c r="H192" s="21"/>
      <c r="I192" s="21"/>
      <c r="J192" s="21"/>
      <c r="K192" s="21"/>
      <c r="L192" s="21"/>
      <c r="M192" s="21"/>
      <c r="N192" s="21"/>
      <c r="O192" s="21"/>
      <c r="P192" s="21"/>
      <c r="Q192" s="21">
        <v>1</v>
      </c>
      <c r="R192" s="21"/>
      <c r="S192" s="21"/>
      <c r="T192" s="21"/>
      <c r="U192" s="21"/>
      <c r="AF192" s="1"/>
    </row>
    <row r="193" spans="1:37" hidden="1">
      <c r="A193" s="21"/>
      <c r="B193" s="21"/>
      <c r="C193" s="21"/>
      <c r="D193" s="21"/>
      <c r="E193" s="21"/>
      <c r="F193" s="21">
        <v>2</v>
      </c>
      <c r="G193" s="21" t="s">
        <v>516</v>
      </c>
      <c r="H193" s="21"/>
      <c r="I193" s="21"/>
      <c r="J193" s="21"/>
      <c r="K193" s="21"/>
      <c r="L193" s="21"/>
      <c r="M193" s="21"/>
      <c r="N193" s="21"/>
      <c r="O193" s="21"/>
      <c r="P193" s="21"/>
      <c r="Q193" s="21">
        <v>2</v>
      </c>
      <c r="R193" s="21"/>
      <c r="S193" s="21"/>
      <c r="T193" s="21"/>
      <c r="U193" s="21"/>
      <c r="AF193" s="1"/>
    </row>
    <row r="194" spans="1:37" hidden="1">
      <c r="A194" s="21"/>
      <c r="B194" s="21"/>
      <c r="C194" s="21"/>
      <c r="D194" s="21"/>
      <c r="E194" s="21"/>
      <c r="F194" s="21" t="s">
        <v>64</v>
      </c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AF194" s="1"/>
    </row>
    <row r="195" spans="1:37" hidden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AF195" s="1"/>
    </row>
    <row r="196" spans="1:37" hidden="1">
      <c r="A196" s="21" t="s">
        <v>65</v>
      </c>
      <c r="B196" s="21"/>
      <c r="C196" s="21"/>
      <c r="D196" s="21"/>
      <c r="E196" s="21"/>
      <c r="F196" s="21">
        <v>1</v>
      </c>
      <c r="G196" s="21" t="s">
        <v>814</v>
      </c>
      <c r="H196" s="21"/>
      <c r="I196" s="21"/>
      <c r="J196" s="21"/>
      <c r="K196" s="21"/>
      <c r="L196" s="21"/>
      <c r="M196" s="21"/>
      <c r="N196" s="21"/>
      <c r="O196" s="21"/>
      <c r="P196" s="21"/>
      <c r="Q196" s="21">
        <v>1</v>
      </c>
      <c r="R196" s="21"/>
      <c r="S196" s="21"/>
      <c r="T196" s="21"/>
      <c r="U196" s="21"/>
      <c r="AF196" s="1"/>
    </row>
    <row r="197" spans="1:37" hidden="1">
      <c r="A197" s="21"/>
      <c r="B197" s="21"/>
      <c r="C197" s="21"/>
      <c r="D197" s="21"/>
      <c r="E197" s="21"/>
      <c r="F197" s="21">
        <v>2</v>
      </c>
      <c r="G197" s="21" t="s">
        <v>66</v>
      </c>
      <c r="H197" s="21"/>
      <c r="I197" s="21"/>
      <c r="J197" s="21"/>
      <c r="K197" s="21"/>
      <c r="L197" s="21"/>
      <c r="M197" s="21"/>
      <c r="N197" s="21"/>
      <c r="O197" s="21"/>
      <c r="P197" s="21"/>
      <c r="Q197" s="21">
        <v>3</v>
      </c>
      <c r="R197" s="21"/>
      <c r="S197" s="21"/>
      <c r="T197" s="21"/>
      <c r="U197" s="21"/>
      <c r="AF197" s="1"/>
    </row>
    <row r="198" spans="1:37" hidden="1">
      <c r="A198" s="21"/>
      <c r="B198" s="21"/>
      <c r="C198" s="21"/>
      <c r="D198" s="21"/>
      <c r="E198" s="21"/>
      <c r="F198" s="21">
        <v>3</v>
      </c>
      <c r="G198" s="21" t="s">
        <v>508</v>
      </c>
      <c r="H198" s="21"/>
      <c r="I198" s="21"/>
      <c r="J198" s="21"/>
      <c r="K198" s="21"/>
      <c r="L198" s="21"/>
      <c r="M198" s="21"/>
      <c r="N198" s="21"/>
      <c r="O198" s="21"/>
      <c r="P198" s="21"/>
      <c r="Q198" s="21">
        <v>5</v>
      </c>
      <c r="R198" s="21"/>
      <c r="S198" s="21"/>
      <c r="T198" s="21"/>
      <c r="U198" s="21"/>
      <c r="AF198" s="1"/>
    </row>
    <row r="199" spans="1:37" hidden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AF199" s="1"/>
    </row>
    <row r="200" spans="1:37" hidden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AF200" s="1"/>
    </row>
    <row r="201" spans="1:37" hidden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AF201" s="1"/>
    </row>
    <row r="202" spans="1:37" hidden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AF202" s="1"/>
    </row>
    <row r="203" spans="1:37" hidden="1">
      <c r="A203" s="21" t="s">
        <v>79</v>
      </c>
      <c r="B203" s="21"/>
      <c r="C203" s="21"/>
      <c r="D203" s="21"/>
      <c r="E203" s="21"/>
      <c r="F203" s="21">
        <v>1</v>
      </c>
      <c r="G203" s="23" t="s">
        <v>80</v>
      </c>
      <c r="H203" s="21"/>
      <c r="I203" s="21"/>
      <c r="J203" s="21"/>
      <c r="K203" s="21"/>
      <c r="L203" s="21"/>
      <c r="M203" s="21"/>
      <c r="N203" s="21"/>
      <c r="O203" s="21"/>
      <c r="P203" s="21"/>
      <c r="Q203" s="21">
        <v>1</v>
      </c>
      <c r="R203" s="21"/>
      <c r="S203" s="21" t="s">
        <v>501</v>
      </c>
      <c r="T203" s="21"/>
      <c r="U203" s="21"/>
      <c r="AF203" s="1"/>
      <c r="AK203" s="1"/>
    </row>
    <row r="204" spans="1:37" hidden="1">
      <c r="A204" s="21"/>
      <c r="B204" s="21"/>
      <c r="C204" s="21"/>
      <c r="D204" s="21"/>
      <c r="E204" s="21"/>
      <c r="F204" s="21">
        <v>2</v>
      </c>
      <c r="G204" s="23" t="s">
        <v>81</v>
      </c>
      <c r="H204" s="21"/>
      <c r="I204" s="21"/>
      <c r="J204" s="21"/>
      <c r="K204" s="21"/>
      <c r="L204" s="21"/>
      <c r="M204" s="21"/>
      <c r="N204" s="21"/>
      <c r="O204" s="21"/>
      <c r="P204" s="21"/>
      <c r="Q204" s="21">
        <v>2</v>
      </c>
      <c r="R204" s="21"/>
      <c r="S204" s="21" t="s">
        <v>501</v>
      </c>
      <c r="T204" s="21"/>
      <c r="U204" s="21"/>
      <c r="AF204" s="1"/>
      <c r="AK204" s="1"/>
    </row>
    <row r="205" spans="1:37" hidden="1">
      <c r="A205" s="21"/>
      <c r="B205" s="21"/>
      <c r="C205" s="21"/>
      <c r="D205" s="21"/>
      <c r="E205" s="21"/>
      <c r="F205" s="21">
        <v>3</v>
      </c>
      <c r="G205" s="23" t="s">
        <v>82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>
        <v>3</v>
      </c>
      <c r="R205" s="21"/>
      <c r="S205" s="21" t="s">
        <v>502</v>
      </c>
      <c r="T205" s="21"/>
      <c r="U205" s="21"/>
      <c r="AF205" s="1"/>
      <c r="AK205" s="1"/>
    </row>
    <row r="206" spans="1:37" hidden="1">
      <c r="A206" s="21"/>
      <c r="B206" s="21"/>
      <c r="C206" s="21"/>
      <c r="D206" s="21"/>
      <c r="E206" s="21"/>
      <c r="F206" s="21">
        <v>4</v>
      </c>
      <c r="G206" s="23" t="s">
        <v>83</v>
      </c>
      <c r="H206" s="21"/>
      <c r="I206" s="21"/>
      <c r="J206" s="21"/>
      <c r="K206" s="21"/>
      <c r="L206" s="21"/>
      <c r="M206" s="21"/>
      <c r="N206" s="21"/>
      <c r="O206" s="21"/>
      <c r="P206" s="21"/>
      <c r="Q206" s="21">
        <v>4</v>
      </c>
      <c r="R206" s="21"/>
      <c r="S206" s="21" t="s">
        <v>502</v>
      </c>
      <c r="T206" s="21"/>
      <c r="U206" s="21"/>
      <c r="AF206" s="1"/>
      <c r="AK206" s="1"/>
    </row>
    <row r="207" spans="1:37" hidden="1">
      <c r="A207" s="21"/>
      <c r="B207" s="21"/>
      <c r="C207" s="21"/>
      <c r="D207" s="21"/>
      <c r="E207" s="21"/>
      <c r="F207" s="21">
        <v>5</v>
      </c>
      <c r="G207" s="23" t="s">
        <v>84</v>
      </c>
      <c r="H207" s="21"/>
      <c r="I207" s="21"/>
      <c r="J207" s="21"/>
      <c r="K207" s="21"/>
      <c r="L207" s="21"/>
      <c r="M207" s="21"/>
      <c r="N207" s="21"/>
      <c r="O207" s="21"/>
      <c r="P207" s="21"/>
      <c r="Q207" s="21">
        <v>5</v>
      </c>
      <c r="R207" s="21"/>
      <c r="S207" s="21" t="s">
        <v>503</v>
      </c>
      <c r="T207" s="21"/>
      <c r="U207" s="21"/>
      <c r="AF207" s="1"/>
      <c r="AK207" s="1"/>
    </row>
    <row r="208" spans="1:37" hidden="1">
      <c r="A208" s="21"/>
      <c r="B208" s="21"/>
      <c r="C208" s="21"/>
      <c r="D208" s="21"/>
      <c r="E208" s="21"/>
      <c r="F208" s="21">
        <v>6</v>
      </c>
      <c r="G208" s="23" t="s">
        <v>85</v>
      </c>
      <c r="H208" s="21"/>
      <c r="I208" s="21"/>
      <c r="J208" s="21"/>
      <c r="K208" s="21"/>
      <c r="L208" s="21"/>
      <c r="M208" s="21"/>
      <c r="N208" s="21"/>
      <c r="O208" s="21"/>
      <c r="P208" s="21"/>
      <c r="Q208" s="21">
        <v>6</v>
      </c>
      <c r="R208" s="21"/>
      <c r="S208" s="21" t="s">
        <v>503</v>
      </c>
      <c r="T208" s="21"/>
      <c r="U208" s="21"/>
      <c r="AF208" s="1"/>
      <c r="AK208" s="1"/>
    </row>
    <row r="209" spans="1:21" s="1" customFormat="1" hidden="1">
      <c r="A209" s="21"/>
      <c r="B209" s="21"/>
      <c r="C209" s="21"/>
      <c r="D209" s="21"/>
      <c r="E209" s="21"/>
      <c r="F209" s="21">
        <v>7</v>
      </c>
      <c r="G209" s="23" t="s">
        <v>86</v>
      </c>
      <c r="H209" s="21"/>
      <c r="I209" s="21"/>
      <c r="J209" s="21"/>
      <c r="K209" s="21"/>
      <c r="L209" s="21"/>
      <c r="M209" s="21"/>
      <c r="N209" s="21"/>
      <c r="O209" s="21"/>
      <c r="P209" s="21"/>
      <c r="Q209" s="21">
        <v>7</v>
      </c>
      <c r="R209" s="21"/>
      <c r="S209" s="21" t="s">
        <v>504</v>
      </c>
      <c r="T209" s="21"/>
      <c r="U209" s="21"/>
    </row>
    <row r="210" spans="1:21" s="1" customFormat="1" hidden="1">
      <c r="A210" s="21"/>
      <c r="B210" s="21"/>
      <c r="C210" s="21"/>
      <c r="D210" s="21"/>
      <c r="E210" s="21"/>
      <c r="F210" s="21">
        <v>8</v>
      </c>
      <c r="G210" s="21" t="s">
        <v>87</v>
      </c>
      <c r="H210" s="21"/>
      <c r="I210" s="21"/>
      <c r="J210" s="21"/>
      <c r="K210" s="21"/>
      <c r="L210" s="21"/>
      <c r="M210" s="21"/>
      <c r="N210" s="21"/>
      <c r="O210" s="21"/>
      <c r="P210" s="21"/>
      <c r="Q210" s="21">
        <v>8</v>
      </c>
      <c r="R210" s="21"/>
      <c r="S210" s="21" t="s">
        <v>504</v>
      </c>
      <c r="T210" s="21"/>
      <c r="U210" s="21"/>
    </row>
    <row r="211" spans="1:21" s="1" customFormat="1" hidden="1">
      <c r="A211" s="21"/>
      <c r="B211" s="21"/>
      <c r="C211" s="21"/>
      <c r="D211" s="21"/>
      <c r="E211" s="21"/>
      <c r="F211" s="21">
        <v>9</v>
      </c>
      <c r="G211" s="21" t="s">
        <v>88</v>
      </c>
      <c r="H211" s="21"/>
      <c r="I211" s="21"/>
      <c r="J211" s="21"/>
      <c r="K211" s="21"/>
      <c r="L211" s="21"/>
      <c r="M211" s="21"/>
      <c r="N211" s="21"/>
      <c r="O211" s="21"/>
      <c r="P211" s="21"/>
      <c r="Q211" s="21">
        <v>99</v>
      </c>
      <c r="R211" s="21"/>
      <c r="S211" s="21"/>
      <c r="T211" s="21"/>
      <c r="U211" s="21"/>
    </row>
    <row r="212" spans="1:21" hidden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3"/>
      <c r="R212" s="21"/>
      <c r="S212" s="21"/>
      <c r="T212" s="21"/>
      <c r="U212" s="21"/>
    </row>
    <row r="213" spans="1:21" hidden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3"/>
      <c r="R213" s="21"/>
      <c r="S213" s="21"/>
      <c r="T213" s="21"/>
      <c r="U213" s="21"/>
    </row>
    <row r="214" spans="1:21" hidden="1">
      <c r="A214" s="21" t="s">
        <v>46</v>
      </c>
      <c r="B214" s="21"/>
      <c r="C214" s="21"/>
      <c r="D214" s="21"/>
      <c r="E214" s="21"/>
      <c r="F214" s="21">
        <v>1</v>
      </c>
      <c r="G214" s="21" t="s">
        <v>57</v>
      </c>
      <c r="H214" s="21"/>
      <c r="I214" s="21"/>
      <c r="J214" s="21"/>
      <c r="K214" s="21"/>
      <c r="L214" s="21"/>
      <c r="M214" s="21"/>
      <c r="N214" s="21"/>
      <c r="O214" s="21"/>
      <c r="P214" s="21"/>
      <c r="Q214" s="21">
        <v>1</v>
      </c>
      <c r="R214" s="21"/>
      <c r="S214" s="21"/>
      <c r="T214" s="21"/>
      <c r="U214" s="21"/>
    </row>
    <row r="215" spans="1:21" hidden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3"/>
      <c r="R215" s="21"/>
      <c r="S215" s="21"/>
      <c r="T215" s="21"/>
      <c r="U215" s="21"/>
    </row>
    <row r="216" spans="1:21" hidden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3"/>
      <c r="R216" s="21"/>
      <c r="S216" s="21"/>
      <c r="T216" s="21"/>
      <c r="U216" s="21"/>
    </row>
    <row r="217" spans="1:21" hidden="1">
      <c r="A217" s="21" t="s">
        <v>488</v>
      </c>
      <c r="B217" s="21"/>
      <c r="C217" s="21"/>
      <c r="D217" s="21"/>
      <c r="E217" s="21"/>
      <c r="F217" s="21">
        <v>1</v>
      </c>
      <c r="G217" s="21" t="s">
        <v>489</v>
      </c>
      <c r="H217" s="21"/>
      <c r="I217" s="21"/>
      <c r="J217" s="21"/>
      <c r="K217" s="21"/>
      <c r="L217" s="21"/>
      <c r="M217" s="21"/>
      <c r="N217" s="21"/>
      <c r="O217" s="21"/>
      <c r="P217" s="21"/>
      <c r="Q217" s="21">
        <v>0</v>
      </c>
      <c r="R217" s="21"/>
      <c r="S217" s="21"/>
      <c r="T217" s="21"/>
      <c r="U217" s="21"/>
    </row>
    <row r="218" spans="1:21" hidden="1">
      <c r="A218" s="21"/>
      <c r="B218" s="21"/>
      <c r="C218" s="21"/>
      <c r="D218" s="21"/>
      <c r="E218" s="21"/>
      <c r="F218" s="21">
        <v>2</v>
      </c>
      <c r="G218" s="21" t="s">
        <v>490</v>
      </c>
      <c r="H218" s="21"/>
      <c r="I218" s="21"/>
      <c r="J218" s="21"/>
      <c r="K218" s="21"/>
      <c r="L218" s="21"/>
      <c r="M218" s="21"/>
      <c r="N218" s="21"/>
      <c r="O218" s="21"/>
      <c r="P218" s="21"/>
      <c r="Q218" s="21">
        <v>1</v>
      </c>
      <c r="R218" s="21"/>
      <c r="S218" s="21"/>
      <c r="T218" s="21"/>
      <c r="U218" s="21"/>
    </row>
    <row r="219" spans="1:21" hidden="1">
      <c r="A219" s="21"/>
      <c r="B219" s="21"/>
      <c r="C219" s="21"/>
      <c r="D219" s="21"/>
      <c r="E219" s="21"/>
      <c r="F219" s="21">
        <v>3</v>
      </c>
      <c r="G219" s="21" t="s">
        <v>491</v>
      </c>
      <c r="H219" s="21"/>
      <c r="I219" s="21"/>
      <c r="J219" s="21"/>
      <c r="K219" s="21"/>
      <c r="L219" s="21"/>
      <c r="M219" s="21"/>
      <c r="N219" s="21"/>
      <c r="O219" s="21"/>
      <c r="P219" s="21"/>
      <c r="Q219" s="21">
        <v>2</v>
      </c>
      <c r="R219" s="21"/>
      <c r="S219" s="21"/>
      <c r="T219" s="21"/>
      <c r="U219" s="21"/>
    </row>
    <row r="220" spans="1:21" hidden="1">
      <c r="A220" s="21"/>
      <c r="B220" s="21"/>
      <c r="C220" s="21"/>
      <c r="D220" s="21"/>
      <c r="E220" s="21"/>
      <c r="F220" s="21">
        <v>4</v>
      </c>
      <c r="G220" s="21" t="s">
        <v>492</v>
      </c>
      <c r="H220" s="21"/>
      <c r="I220" s="21"/>
      <c r="J220" s="21"/>
      <c r="K220" s="21"/>
      <c r="L220" s="21"/>
      <c r="M220" s="21"/>
      <c r="N220" s="21"/>
      <c r="O220" s="21"/>
      <c r="P220" s="21"/>
      <c r="Q220" s="21">
        <v>3</v>
      </c>
      <c r="R220" s="21"/>
      <c r="S220" s="21"/>
      <c r="T220" s="21"/>
      <c r="U220" s="21"/>
    </row>
    <row r="221" spans="1:21" hidden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1:21" hidden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1:21">
      <c r="Q223" s="7"/>
    </row>
    <row r="224" spans="1:21">
      <c r="Q224" s="7"/>
    </row>
    <row r="225" spans="17:17">
      <c r="Q225" s="7"/>
    </row>
    <row r="226" spans="17:17">
      <c r="Q226" s="7"/>
    </row>
    <row r="227" spans="17:17">
      <c r="Q227" s="7"/>
    </row>
    <row r="228" spans="17:17">
      <c r="Q228" s="7"/>
    </row>
    <row r="229" spans="17:17">
      <c r="Q229" s="7"/>
    </row>
    <row r="230" spans="17:17">
      <c r="Q230" s="7"/>
    </row>
    <row r="231" spans="17:17">
      <c r="Q231" s="7"/>
    </row>
    <row r="232" spans="17:17">
      <c r="Q232" s="7"/>
    </row>
    <row r="233" spans="17:17">
      <c r="Q233" s="7"/>
    </row>
    <row r="234" spans="17:17">
      <c r="Q234" s="7"/>
    </row>
    <row r="235" spans="17:17">
      <c r="Q235" s="7"/>
    </row>
    <row r="236" spans="17:17">
      <c r="Q236" s="7"/>
    </row>
    <row r="237" spans="17:17">
      <c r="Q237" s="7"/>
    </row>
    <row r="238" spans="17:17">
      <c r="Q238" s="7"/>
    </row>
    <row r="239" spans="17:17">
      <c r="Q239" s="7"/>
    </row>
    <row r="240" spans="17:17">
      <c r="Q240" s="7"/>
    </row>
    <row r="241" spans="17:17">
      <c r="Q241" s="7"/>
    </row>
    <row r="242" spans="17:17">
      <c r="Q242" s="7"/>
    </row>
    <row r="243" spans="17:17">
      <c r="Q243" s="7"/>
    </row>
    <row r="244" spans="17:17">
      <c r="Q244" s="7"/>
    </row>
    <row r="245" spans="17:17">
      <c r="Q245" s="7"/>
    </row>
    <row r="246" spans="17:17">
      <c r="Q246" s="7"/>
    </row>
    <row r="247" spans="17:17">
      <c r="Q247" s="7"/>
    </row>
  </sheetData>
  <sheetProtection algorithmName="SHA-512" hashValue="7TXk3YZLfIBi9qfFjb48bwlBLGRL4Umr8dorU+DBJ0MSjejmJrLBHO0wBCxtoE74K6bfPeKv+I3rJB/U5xKPqA==" saltValue="+EJ4T4I6xwQ+SUnwZ+JB9w==" spinCount="100000" sheet="1" selectLockedCells="1"/>
  <mergeCells count="454">
    <mergeCell ref="AP102:AP103"/>
    <mergeCell ref="AQ102:AQ103"/>
    <mergeCell ref="BR74:BU74"/>
    <mergeCell ref="BR78:BU78"/>
    <mergeCell ref="BH79:BK79"/>
    <mergeCell ref="AQ52:AQ53"/>
    <mergeCell ref="AP61:AP62"/>
    <mergeCell ref="AQ61:AQ62"/>
    <mergeCell ref="AP88:AP89"/>
    <mergeCell ref="AQ88:AQ89"/>
    <mergeCell ref="AP95:AP96"/>
    <mergeCell ref="AQ95:AQ96"/>
    <mergeCell ref="BA87:BF87"/>
    <mergeCell ref="BH87:BN87"/>
    <mergeCell ref="BO87:BT87"/>
    <mergeCell ref="BU87:BV87"/>
    <mergeCell ref="BA94:BF94"/>
    <mergeCell ref="BH94:BN94"/>
    <mergeCell ref="BO94:BT94"/>
    <mergeCell ref="BU94:BV94"/>
    <mergeCell ref="BH80:BK80"/>
    <mergeCell ref="BM80:BP80"/>
    <mergeCell ref="BR80:BU80"/>
    <mergeCell ref="BR79:BU79"/>
    <mergeCell ref="BJ39:BM39"/>
    <mergeCell ref="BO39:BQ39"/>
    <mergeCell ref="BR39:BU39"/>
    <mergeCell ref="BD13:BV13"/>
    <mergeCell ref="BD14:BV14"/>
    <mergeCell ref="BA51:BF51"/>
    <mergeCell ref="BH51:BN51"/>
    <mergeCell ref="BO51:BT51"/>
    <mergeCell ref="BU51:BV51"/>
    <mergeCell ref="AU26:BE26"/>
    <mergeCell ref="BF26:BV26"/>
    <mergeCell ref="AU18:AW18"/>
    <mergeCell ref="AX18:BV18"/>
    <mergeCell ref="AU36:BV36"/>
    <mergeCell ref="AX14:BA14"/>
    <mergeCell ref="AU35:BC35"/>
    <mergeCell ref="AU21:BC21"/>
    <mergeCell ref="AU46:BV46"/>
    <mergeCell ref="AU44:BC44"/>
    <mergeCell ref="AP22:AT22"/>
    <mergeCell ref="AU22:BC22"/>
    <mergeCell ref="AP26:AT26"/>
    <mergeCell ref="BG38:BK38"/>
    <mergeCell ref="AU27:BE27"/>
    <mergeCell ref="BF27:BV27"/>
    <mergeCell ref="AU31:AW31"/>
    <mergeCell ref="AX31:BV31"/>
    <mergeCell ref="BF33:BV33"/>
    <mergeCell ref="AP28:AT31"/>
    <mergeCell ref="AU28:AW28"/>
    <mergeCell ref="BE38:BF38"/>
    <mergeCell ref="AX29:BD29"/>
    <mergeCell ref="AU30:AW30"/>
    <mergeCell ref="AX30:BV30"/>
    <mergeCell ref="AU34:BC34"/>
    <mergeCell ref="BL38:BT38"/>
    <mergeCell ref="BF32:BV32"/>
    <mergeCell ref="BD33:BE33"/>
    <mergeCell ref="BU38:BV38"/>
    <mergeCell ref="AR88:BG89"/>
    <mergeCell ref="BR70:BU70"/>
    <mergeCell ref="BM68:BP68"/>
    <mergeCell ref="BH75:BK75"/>
    <mergeCell ref="BM72:BP72"/>
    <mergeCell ref="BR72:BU72"/>
    <mergeCell ref="AP36:AT36"/>
    <mergeCell ref="AP38:AT38"/>
    <mergeCell ref="AU38:BD38"/>
    <mergeCell ref="BM77:BP77"/>
    <mergeCell ref="BR77:BU77"/>
    <mergeCell ref="BR76:BU76"/>
    <mergeCell ref="BH77:BK77"/>
    <mergeCell ref="AP39:AT39"/>
    <mergeCell ref="AU39:BF39"/>
    <mergeCell ref="AP42:AT42"/>
    <mergeCell ref="BF42:BV42"/>
    <mergeCell ref="AP43:AT43"/>
    <mergeCell ref="BF43:BV43"/>
    <mergeCell ref="AU43:AV43"/>
    <mergeCell ref="AW43:BC43"/>
    <mergeCell ref="BD43:BE43"/>
    <mergeCell ref="BH78:BK78"/>
    <mergeCell ref="BG39:BI39"/>
    <mergeCell ref="BM78:BP78"/>
    <mergeCell ref="A61:A62"/>
    <mergeCell ref="B61:B62"/>
    <mergeCell ref="A88:A89"/>
    <mergeCell ref="B88:B89"/>
    <mergeCell ref="A95:A96"/>
    <mergeCell ref="B95:B96"/>
    <mergeCell ref="A102:A103"/>
    <mergeCell ref="B102:B103"/>
    <mergeCell ref="BH70:BK70"/>
    <mergeCell ref="BM70:BP70"/>
    <mergeCell ref="AC67:AF67"/>
    <mergeCell ref="BM79:BP79"/>
    <mergeCell ref="AC71:AF71"/>
    <mergeCell ref="AC72:AF72"/>
    <mergeCell ref="BH73:BK73"/>
    <mergeCell ref="BM73:BP73"/>
    <mergeCell ref="BH71:BK71"/>
    <mergeCell ref="BM75:BP75"/>
    <mergeCell ref="BH62:BL62"/>
    <mergeCell ref="BM62:BQ62"/>
    <mergeCell ref="BA101:BF101"/>
    <mergeCell ref="BH101:BN101"/>
    <mergeCell ref="AC73:AF73"/>
    <mergeCell ref="BR110:BU110"/>
    <mergeCell ref="BR111:BU111"/>
    <mergeCell ref="BR97:BU97"/>
    <mergeCell ref="BH81:BK81"/>
    <mergeCell ref="BM81:BP81"/>
    <mergeCell ref="BR81:BU81"/>
    <mergeCell ref="BH82:BK82"/>
    <mergeCell ref="BM82:BP82"/>
    <mergeCell ref="BR82:BU82"/>
    <mergeCell ref="BH83:BK83"/>
    <mergeCell ref="BM83:BP83"/>
    <mergeCell ref="BR83:BU83"/>
    <mergeCell ref="BR90:BU90"/>
    <mergeCell ref="BR104:BU104"/>
    <mergeCell ref="BR105:BU105"/>
    <mergeCell ref="BR106:BU106"/>
    <mergeCell ref="BR107:BU107"/>
    <mergeCell ref="BR108:BU108"/>
    <mergeCell ref="BR109:BU109"/>
    <mergeCell ref="BO101:BT101"/>
    <mergeCell ref="BU101:BV101"/>
    <mergeCell ref="BH54:BK54"/>
    <mergeCell ref="BM54:BP54"/>
    <mergeCell ref="BR54:BU54"/>
    <mergeCell ref="AP52:AP53"/>
    <mergeCell ref="AP44:AT44"/>
    <mergeCell ref="AP45:AT45"/>
    <mergeCell ref="AU45:BC45"/>
    <mergeCell ref="AP46:AT46"/>
    <mergeCell ref="AR52:BG53"/>
    <mergeCell ref="BH52:BV52"/>
    <mergeCell ref="BH53:BL53"/>
    <mergeCell ref="BM53:BQ53"/>
    <mergeCell ref="BR53:BV53"/>
    <mergeCell ref="BR73:BU73"/>
    <mergeCell ref="BR75:BU75"/>
    <mergeCell ref="BR62:BV62"/>
    <mergeCell ref="BA60:BF60"/>
    <mergeCell ref="BH60:BN60"/>
    <mergeCell ref="BO60:BT60"/>
    <mergeCell ref="BU60:BV60"/>
    <mergeCell ref="BH74:BK74"/>
    <mergeCell ref="BM74:BP74"/>
    <mergeCell ref="BR63:BU63"/>
    <mergeCell ref="BM55:BP55"/>
    <mergeCell ref="BH63:BK63"/>
    <mergeCell ref="BM63:BP63"/>
    <mergeCell ref="BM69:BP69"/>
    <mergeCell ref="BH56:BK56"/>
    <mergeCell ref="BM56:BP56"/>
    <mergeCell ref="AR61:BG62"/>
    <mergeCell ref="BH61:BV61"/>
    <mergeCell ref="AC63:AF63"/>
    <mergeCell ref="BH69:BK69"/>
    <mergeCell ref="BH55:BK55"/>
    <mergeCell ref="BR55:BU55"/>
    <mergeCell ref="BR56:BU56"/>
    <mergeCell ref="AC106:AF106"/>
    <mergeCell ref="AC107:AF107"/>
    <mergeCell ref="AC108:AF108"/>
    <mergeCell ref="BR69:BU69"/>
    <mergeCell ref="BR64:BU64"/>
    <mergeCell ref="BH65:BK65"/>
    <mergeCell ref="BH66:BK66"/>
    <mergeCell ref="BM66:BP66"/>
    <mergeCell ref="BR66:BU66"/>
    <mergeCell ref="AC66:AF66"/>
    <mergeCell ref="BH64:BK64"/>
    <mergeCell ref="BM64:BP64"/>
    <mergeCell ref="BM65:BP65"/>
    <mergeCell ref="BR65:BU65"/>
    <mergeCell ref="BH67:BK67"/>
    <mergeCell ref="BM67:BP67"/>
    <mergeCell ref="BR67:BU67"/>
    <mergeCell ref="BH68:BK68"/>
    <mergeCell ref="BH76:BK76"/>
    <mergeCell ref="BM76:BP76"/>
    <mergeCell ref="BH88:BV89"/>
    <mergeCell ref="BM71:BP71"/>
    <mergeCell ref="BR71:BU71"/>
    <mergeCell ref="BH72:BK72"/>
    <mergeCell ref="AP19:AT19"/>
    <mergeCell ref="AP23:AT23"/>
    <mergeCell ref="AP34:AT34"/>
    <mergeCell ref="AP32:AT32"/>
    <mergeCell ref="AP33:AT33"/>
    <mergeCell ref="AP35:AT35"/>
    <mergeCell ref="X76:AA76"/>
    <mergeCell ref="I31:AG31"/>
    <mergeCell ref="AP27:AT27"/>
    <mergeCell ref="I29:O29"/>
    <mergeCell ref="Q33:AG33"/>
    <mergeCell ref="O20:P20"/>
    <mergeCell ref="AC64:AF64"/>
    <mergeCell ref="AC65:AF65"/>
    <mergeCell ref="AC62:AG62"/>
    <mergeCell ref="S61:AG61"/>
    <mergeCell ref="S62:W62"/>
    <mergeCell ref="X62:AB62"/>
    <mergeCell ref="F38:O38"/>
    <mergeCell ref="P38:Q38"/>
    <mergeCell ref="S75:V75"/>
    <mergeCell ref="S76:V76"/>
    <mergeCell ref="X75:AA75"/>
    <mergeCell ref="AC55:AF55"/>
    <mergeCell ref="A46:E46"/>
    <mergeCell ref="Q43:AG43"/>
    <mergeCell ref="A44:E44"/>
    <mergeCell ref="F44:N44"/>
    <mergeCell ref="A45:E45"/>
    <mergeCell ref="F45:N45"/>
    <mergeCell ref="A43:E43"/>
    <mergeCell ref="F43:G43"/>
    <mergeCell ref="H43:N43"/>
    <mergeCell ref="F46:AG46"/>
    <mergeCell ref="O43:P43"/>
    <mergeCell ref="A38:E38"/>
    <mergeCell ref="A42:E42"/>
    <mergeCell ref="Q42:AG42"/>
    <mergeCell ref="A39:E39"/>
    <mergeCell ref="F39:Q39"/>
    <mergeCell ref="A15:E18"/>
    <mergeCell ref="F15:H15"/>
    <mergeCell ref="J15:K15"/>
    <mergeCell ref="M15:O15"/>
    <mergeCell ref="F16:H16"/>
    <mergeCell ref="F17:H17"/>
    <mergeCell ref="I17:AG17"/>
    <mergeCell ref="I16:O16"/>
    <mergeCell ref="F18:H18"/>
    <mergeCell ref="I18:AG18"/>
    <mergeCell ref="A34:E34"/>
    <mergeCell ref="F34:N34"/>
    <mergeCell ref="A36:E36"/>
    <mergeCell ref="F36:AG36"/>
    <mergeCell ref="A35:E35"/>
    <mergeCell ref="F35:N35"/>
    <mergeCell ref="Q26:AG26"/>
    <mergeCell ref="F23:AG23"/>
    <mergeCell ref="A33:E33"/>
    <mergeCell ref="F33:G33"/>
    <mergeCell ref="A27:E27"/>
    <mergeCell ref="A32:E32"/>
    <mergeCell ref="Q32:AG32"/>
    <mergeCell ref="H33:N33"/>
    <mergeCell ref="O33:P33"/>
    <mergeCell ref="X63:AA63"/>
    <mergeCell ref="X64:AA64"/>
    <mergeCell ref="X65:AA65"/>
    <mergeCell ref="S55:V55"/>
    <mergeCell ref="S56:V56"/>
    <mergeCell ref="X55:AA55"/>
    <mergeCell ref="X56:AA56"/>
    <mergeCell ref="F27:P27"/>
    <mergeCell ref="Q27:AG27"/>
    <mergeCell ref="F28:H28"/>
    <mergeCell ref="J28:K28"/>
    <mergeCell ref="M28:O28"/>
    <mergeCell ref="F29:H29"/>
    <mergeCell ref="F30:H30"/>
    <mergeCell ref="I30:AG30"/>
    <mergeCell ref="F31:H31"/>
    <mergeCell ref="L51:Q51"/>
    <mergeCell ref="S51:Y51"/>
    <mergeCell ref="AF51:AG51"/>
    <mergeCell ref="AC56:AF56"/>
    <mergeCell ref="AC76:AF76"/>
    <mergeCell ref="AC77:AF77"/>
    <mergeCell ref="X79:AA79"/>
    <mergeCell ref="X80:AA80"/>
    <mergeCell ref="X81:AA81"/>
    <mergeCell ref="X82:AA82"/>
    <mergeCell ref="AC82:AF82"/>
    <mergeCell ref="AC74:AF74"/>
    <mergeCell ref="AC75:AF75"/>
    <mergeCell ref="AC83:AF83"/>
    <mergeCell ref="AC79:AF79"/>
    <mergeCell ref="AC80:AF80"/>
    <mergeCell ref="AC81:AF81"/>
    <mergeCell ref="X77:AA77"/>
    <mergeCell ref="X78:AA78"/>
    <mergeCell ref="AC78:AF78"/>
    <mergeCell ref="X71:AA71"/>
    <mergeCell ref="S67:V67"/>
    <mergeCell ref="S70:V70"/>
    <mergeCell ref="S71:V71"/>
    <mergeCell ref="S77:V77"/>
    <mergeCell ref="S78:V78"/>
    <mergeCell ref="S82:V82"/>
    <mergeCell ref="S83:V83"/>
    <mergeCell ref="X83:AA83"/>
    <mergeCell ref="S79:V79"/>
    <mergeCell ref="S80:V80"/>
    <mergeCell ref="S81:V81"/>
    <mergeCell ref="S68:V68"/>
    <mergeCell ref="S69:V69"/>
    <mergeCell ref="X72:AA72"/>
    <mergeCell ref="X73:AA73"/>
    <mergeCell ref="X74:AA74"/>
    <mergeCell ref="S73:V73"/>
    <mergeCell ref="S74:V74"/>
    <mergeCell ref="AC68:AF68"/>
    <mergeCell ref="AC69:AF69"/>
    <mergeCell ref="AC70:AF70"/>
    <mergeCell ref="AP13:AT13"/>
    <mergeCell ref="AP14:AT14"/>
    <mergeCell ref="AU14:AW14"/>
    <mergeCell ref="R38:V38"/>
    <mergeCell ref="W38:AE38"/>
    <mergeCell ref="AF38:AG38"/>
    <mergeCell ref="R39:T39"/>
    <mergeCell ref="U39:X39"/>
    <mergeCell ref="Z39:AB39"/>
    <mergeCell ref="AC39:AF39"/>
    <mergeCell ref="Q20:AG20"/>
    <mergeCell ref="AU33:AV33"/>
    <mergeCell ref="AW33:BC33"/>
    <mergeCell ref="S66:V66"/>
    <mergeCell ref="X66:AA66"/>
    <mergeCell ref="X67:AA67"/>
    <mergeCell ref="X68:AA68"/>
    <mergeCell ref="X69:AA69"/>
    <mergeCell ref="X70:AA70"/>
    <mergeCell ref="A7:E7"/>
    <mergeCell ref="F7:N7"/>
    <mergeCell ref="A8:E8"/>
    <mergeCell ref="F8:N8"/>
    <mergeCell ref="A13:E13"/>
    <mergeCell ref="M14:N14"/>
    <mergeCell ref="A10:E10"/>
    <mergeCell ref="F10:N10"/>
    <mergeCell ref="S72:V72"/>
    <mergeCell ref="A20:E20"/>
    <mergeCell ref="F20:G20"/>
    <mergeCell ref="H20:N20"/>
    <mergeCell ref="C61:R62"/>
    <mergeCell ref="S63:V63"/>
    <mergeCell ref="S64:V64"/>
    <mergeCell ref="S65:V65"/>
    <mergeCell ref="A28:E31"/>
    <mergeCell ref="A23:E23"/>
    <mergeCell ref="A26:E26"/>
    <mergeCell ref="A22:E22"/>
    <mergeCell ref="F22:N22"/>
    <mergeCell ref="A21:E21"/>
    <mergeCell ref="F21:N21"/>
    <mergeCell ref="F26:P26"/>
    <mergeCell ref="O10:S10"/>
    <mergeCell ref="T10:AG10"/>
    <mergeCell ref="A14:E14"/>
    <mergeCell ref="F14:H14"/>
    <mergeCell ref="I14:L14"/>
    <mergeCell ref="BQ1:BV1"/>
    <mergeCell ref="AP6:AT6"/>
    <mergeCell ref="AU6:BC6"/>
    <mergeCell ref="AP7:AT7"/>
    <mergeCell ref="AU7:BC7"/>
    <mergeCell ref="AP8:AT8"/>
    <mergeCell ref="AU8:BC8"/>
    <mergeCell ref="AP10:AT10"/>
    <mergeCell ref="AU10:BC10"/>
    <mergeCell ref="BD10:BH10"/>
    <mergeCell ref="BI10:BV10"/>
    <mergeCell ref="BM1:BP1"/>
    <mergeCell ref="O14:AG14"/>
    <mergeCell ref="O13:AG13"/>
    <mergeCell ref="X1:AA1"/>
    <mergeCell ref="BB14:BC14"/>
    <mergeCell ref="AB1:AG1"/>
    <mergeCell ref="A6:E6"/>
    <mergeCell ref="F6:N6"/>
    <mergeCell ref="AR95:BG96"/>
    <mergeCell ref="BH95:BV96"/>
    <mergeCell ref="AR102:BG103"/>
    <mergeCell ref="BH102:BV103"/>
    <mergeCell ref="AP15:AT18"/>
    <mergeCell ref="AU15:AW15"/>
    <mergeCell ref="AY15:AZ15"/>
    <mergeCell ref="BB15:BD15"/>
    <mergeCell ref="AU16:AW16"/>
    <mergeCell ref="AX16:BD16"/>
    <mergeCell ref="AU17:AW17"/>
    <mergeCell ref="AX17:BV17"/>
    <mergeCell ref="AU23:BV23"/>
    <mergeCell ref="BF19:BV19"/>
    <mergeCell ref="AP20:AT20"/>
    <mergeCell ref="AU20:AV20"/>
    <mergeCell ref="AW20:BC20"/>
    <mergeCell ref="BD20:BE20"/>
    <mergeCell ref="BF20:BV20"/>
    <mergeCell ref="AP21:AT21"/>
    <mergeCell ref="AY28:AZ28"/>
    <mergeCell ref="BB28:BD28"/>
    <mergeCell ref="AU29:AW29"/>
    <mergeCell ref="BR68:BU68"/>
    <mergeCell ref="BP113:BP118"/>
    <mergeCell ref="L87:Q87"/>
    <mergeCell ref="S87:Y87"/>
    <mergeCell ref="Z87:AE87"/>
    <mergeCell ref="AF87:AG87"/>
    <mergeCell ref="L94:Q94"/>
    <mergeCell ref="S94:Y94"/>
    <mergeCell ref="Z94:AE94"/>
    <mergeCell ref="AF94:AG94"/>
    <mergeCell ref="L101:Q101"/>
    <mergeCell ref="S101:Y101"/>
    <mergeCell ref="Z101:AE101"/>
    <mergeCell ref="AF101:AG101"/>
    <mergeCell ref="AC90:AF90"/>
    <mergeCell ref="AC97:AF97"/>
    <mergeCell ref="C88:R89"/>
    <mergeCell ref="C102:R103"/>
    <mergeCell ref="S102:AG103"/>
    <mergeCell ref="C95:R96"/>
    <mergeCell ref="S88:AG89"/>
    <mergeCell ref="S95:AG96"/>
    <mergeCell ref="AC109:AF109"/>
    <mergeCell ref="AC110:AF110"/>
    <mergeCell ref="AC111:AF111"/>
    <mergeCell ref="AC104:AF104"/>
    <mergeCell ref="AC105:AF105"/>
    <mergeCell ref="A9:E9"/>
    <mergeCell ref="G9:N9"/>
    <mergeCell ref="AP9:AT9"/>
    <mergeCell ref="AV9:BC9"/>
    <mergeCell ref="A19:E19"/>
    <mergeCell ref="Q19:AG19"/>
    <mergeCell ref="AA113:AA118"/>
    <mergeCell ref="Z51:AE51"/>
    <mergeCell ref="A52:A53"/>
    <mergeCell ref="B52:B53"/>
    <mergeCell ref="L60:Q60"/>
    <mergeCell ref="S60:Y60"/>
    <mergeCell ref="Z60:AE60"/>
    <mergeCell ref="AF60:AG60"/>
    <mergeCell ref="S52:AG52"/>
    <mergeCell ref="S53:W53"/>
    <mergeCell ref="X53:AB53"/>
    <mergeCell ref="AC53:AG53"/>
    <mergeCell ref="C52:R53"/>
    <mergeCell ref="S54:V54"/>
    <mergeCell ref="X54:AA54"/>
    <mergeCell ref="AC54:AF54"/>
  </mergeCells>
  <phoneticPr fontId="4"/>
  <conditionalFormatting sqref="C54 C57:C58 C63 C84:C85 C104 G212 G241">
    <cfRule type="expression" dxfId="4" priority="3" stopIfTrue="1">
      <formula>ISERROR(C54)</formula>
    </cfRule>
  </conditionalFormatting>
  <conditionalFormatting sqref="AR54 AR57:AR58 AR63 AR84:AR85 AR104">
    <cfRule type="expression" dxfId="3" priority="1" stopIfTrue="1">
      <formula>ISERROR(AR54)</formula>
    </cfRule>
  </conditionalFormatting>
  <dataValidations count="38">
    <dataValidation type="date" operator="greaterThanOrEqual" allowBlank="1" showInputMessage="1" showErrorMessage="1" sqref="AB1:AG2 S51 S60 S87 S94 S101 BH51 BH60 BH87 BH94 BH101" xr:uid="{00000000-0002-0000-0000-000000000000}">
      <formula1>1</formula1>
    </dataValidation>
    <dataValidation type="list" allowBlank="1" showInputMessage="1" showErrorMessage="1" promptTitle="リスト選択" prompt="　" sqref="T10:AG10" xr:uid="{00000000-0002-0000-0000-000001000000}">
      <formula1>$G$196:$G$198</formula1>
    </dataValidation>
    <dataValidation type="whole" operator="equal" allowBlank="1" showInputMessage="1" showErrorMessage="1" sqref="U104:U108 U90 U97" xr:uid="{00000000-0002-0000-0000-000002000000}">
      <formula1>1</formula1>
    </dataValidation>
    <dataValidation type="whole" operator="greaterThanOrEqual" allowBlank="1" showInputMessage="1" showErrorMessage="1" sqref="S97 AA97:AB97 W97:X97 W104:X108 W90:X90 S104:S108 S90 AA90:AB90 Z51 Z60 Z87 Z94 Z101 BO51 BO60 BO87 BO94 BO101 AC109:AC111 AA104:AC108" xr:uid="{00000000-0002-0000-0000-000003000000}">
      <formula1>0</formula1>
    </dataValidation>
    <dataValidation type="list" allowBlank="1" showInputMessage="1" showErrorMessage="1" promptTitle="リスト選択" prompt="　" sqref="F10:N10" xr:uid="{00000000-0002-0000-0000-000004000000}">
      <formula1>$G$192:$G$193</formula1>
    </dataValidation>
    <dataValidation type="textLength" operator="lessThanOrEqual" allowBlank="1" showInputMessage="1" showErrorMessage="1" errorTitle="エラー" error="文字数の不正です" sqref="L28 L15" xr:uid="{00000000-0002-0000-0000-000005000000}">
      <formula1>8</formula1>
    </dataValidation>
    <dataValidation type="textLength" operator="lessThanOrEqual" allowBlank="1" showInputMessage="1" showErrorMessage="1" errorTitle="エラー" error="文字数が不正です" sqref="F26:F27" xr:uid="{00000000-0002-0000-0000-000006000000}">
      <formula1>40</formula1>
    </dataValidation>
    <dataValidation type="list" allowBlank="1" showInputMessage="1" showErrorMessage="1" promptTitle="リスト選択　　　　　　　　　　　　　　　　　　." prompt="○○建設株式会社 ⇒ ”後 株式会社”_x000a_株式会社○○建設 ⇒ ”前 株式会社”" sqref="I14:L14" xr:uid="{00000000-0002-0000-0000-000007000000}">
      <formula1>$G$203:$G$211</formula1>
    </dataValidation>
    <dataValidation type="textLength" operator="lessThanOrEqual" allowBlank="1" showInputMessage="1" showErrorMessage="1" errorTitle="エラー" error="50文字以内で入力してください" promptTitle="全角" prompt="　" sqref="H43:N43" xr:uid="{00000000-0002-0000-0000-000008000000}">
      <formula1>50</formula1>
    </dataValidation>
    <dataValidation type="whole" imeMode="halfAlpha" operator="greaterThanOrEqual" allowBlank="1" showInputMessage="1" showErrorMessage="1" promptTitle="登記簿記載の資本金を記入" prompt="　" sqref="F38:O38 AU38:BD38" xr:uid="{00000000-0002-0000-0000-000009000000}">
      <formula1>-99999999999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 ." prompt="例 9999-99-9999" sqref="F44:N44" xr:uid="{00000000-0002-0000-0000-00000A000000}">
      <formula1>13</formula1>
    </dataValidation>
    <dataValidation imeMode="halfAlpha" allowBlank="1" showInputMessage="1" showErrorMessage="1" promptTitle="半角" prompt=" " sqref="F46 F23:F24" xr:uid="{00000000-0002-0000-0000-00000B000000}"/>
    <dataValidation type="textLength" imeMode="halfAlpha" operator="lessThanOrEqual" allowBlank="1" showInputMessage="1" showErrorMessage="1" errorTitle="エラー" error="13文字以内で入力してください" promptTitle="半角                  ." prompt="例 9999-99-9999" sqref="F21:N21 F45:N45 F34:N34" xr:uid="{00000000-0002-0000-0000-00000C000000}">
      <formula1>13</formula1>
    </dataValidation>
    <dataValidation type="textLength" imeMode="fullKatakana" operator="lessThanOrEqual" allowBlank="1" showInputMessage="1" showErrorMessage="1" error="50文字以内で入力してください" promptTitle="全角カナ" prompt="　" sqref="Q19:AG19 Q32:AG32 Q42:AG42" xr:uid="{00000000-0002-0000-0000-00000D000000}">
      <formula1>50</formula1>
    </dataValidation>
    <dataValidation type="textLength" imeMode="hiragana" operator="lessThanOrEqual" allowBlank="1" showInputMessage="1" showErrorMessage="1" error="50文字以内で入力してください" promptTitle="全角" prompt="　" sqref="Q20:AG20 Q33:AG33 Q43:AG43" xr:uid="{00000000-0002-0000-0000-00000E000000}">
      <formula1>50</formula1>
    </dataValidation>
    <dataValidation type="textLength" imeMode="halfAlpha" operator="equal" allowBlank="1" showInputMessage="1" showErrorMessage="1" errorTitle="エラー" error="文字数の不正です" promptTitle="半角" prompt="　" sqref="J28:K28 J15:K15" xr:uid="{00000000-0002-0000-0000-00000F000000}">
      <formula1>3</formula1>
    </dataValidation>
    <dataValidation type="textLength" imeMode="halfAlpha" operator="lessThanOrEqual" allowBlank="1" showInputMessage="1" showErrorMessage="1" errorTitle="エラー" error="文字数の不正です" promptTitle="半角" prompt="　" sqref="M28:O28 M15:O15" xr:uid="{00000000-0002-0000-0000-000010000000}">
      <formula1>4</formula1>
    </dataValidation>
    <dataValidation type="textLength" imeMode="hiragana" operator="lessThanOrEqual" allowBlank="1" showInputMessage="1" showErrorMessage="1" error="住所は160文字以内で入力してください" promptTitle="全角１０文字以内" prompt="　" sqref="I29:O29 I16:O16" xr:uid="{00000000-0002-0000-0000-000011000000}">
      <formula1>10</formula1>
    </dataValidation>
    <dataValidation type="textLength" imeMode="fullKatakana" operator="lessThanOrEqual" allowBlank="1" showInputMessage="1" showErrorMessage="1" errorTitle="エラー" error="60文字以内で入力してください" promptTitle="全角カナ" prompt="　" sqref="O13" xr:uid="{00000000-0002-0000-0000-000012000000}">
      <formula1>60</formula1>
    </dataValidation>
    <dataValidation type="textLength" imeMode="hiragana" operator="lessThanOrEqual" allowBlank="1" showInputMessage="1" showErrorMessage="1" errorTitle="エラー" error="60文字以内で入力してください" promptTitle="全角" prompt="法人名は記入しない_x000a_ 株式会社_x000a_ 有限会社_x000a_ 合資会社_x000a_ 合名会社_x000a_" sqref="O14" xr:uid="{00000000-0002-0000-0000-000013000000}">
      <formula1>60</formula1>
    </dataValidation>
    <dataValidation type="textLength" imeMode="hiragana" operator="lessThanOrEqual" allowBlank="1" showInputMessage="1" showErrorMessage="1" errorTitle="エラー" error="50文字以内で入力してください" promptTitle="全角" prompt="　" sqref="H33:N33 Q27:AG27" xr:uid="{00000000-0002-0000-0000-000014000000}">
      <formula1>50</formula1>
    </dataValidation>
    <dataValidation type="textLength" imeMode="halfAlpha" operator="lessThanOrEqual" allowBlank="1" showInputMessage="1" showErrorMessage="1" errorTitle="エラー" error="13文字以内で入力してください" promptTitle="半角　　　　　　　　　." prompt="例 9999-99-9999" sqref="F22:N22" xr:uid="{00000000-0002-0000-0000-000015000000}">
      <formula1>13</formula1>
    </dataValidation>
    <dataValidation imeMode="halfAlpha" allowBlank="1" showInputMessage="1" showErrorMessage="1" promptTitle="半角" prompt="　" sqref="F36:S36 U36:AG36" xr:uid="{00000000-0002-0000-0000-000016000000}"/>
    <dataValidation type="textLength" imeMode="fullKatakana" operator="lessThanOrEqual" allowBlank="1" showInputMessage="1" showErrorMessage="1" errorTitle="エラー" error="50文字以内で入力してください" promptTitle="全角カナ" prompt="　" sqref="Q26:AG26" xr:uid="{00000000-0002-0000-0000-000017000000}">
      <formula1>50</formula1>
    </dataValidation>
    <dataValidation type="list" allowBlank="1" showInputMessage="1" showErrorMessage="1" promptTitle="リスト選択" prompt="　" sqref="A97:B97 A104:B111 AP104:AQ111 A90:B90 A63:B83 A54:B56 AP54:AQ56 AP63:AQ83 AP90:AQ90 AP97:AQ97" xr:uid="{00000000-0002-0000-0000-000018000000}">
      <formula1>$G$214</formula1>
    </dataValidation>
    <dataValidation type="textLength" imeMode="hiragana" operator="lessThanOrEqual" allowBlank="1" showInputMessage="1" showErrorMessage="1" error="住所は160文字以内で入力してください" promptTitle="全角３５文字以内" prompt="　" sqref="AX18:BV18" xr:uid="{00000000-0002-0000-0000-000019000000}">
      <formula1>35</formula1>
    </dataValidation>
    <dataValidation type="textLength" imeMode="hiragana" operator="lessThanOrEqual" allowBlank="1" showInputMessage="1" showErrorMessage="1" errorTitle="エラー" error="50文字以内で入力してください" promptTitle="全角" prompt=" " sqref="H20:N20" xr:uid="{00000000-0002-0000-0000-00001A000000}">
      <formula1>50</formula1>
    </dataValidation>
    <dataValidation type="whole" imeMode="halfAlpha" operator="greaterThanOrEqual" allowBlank="1" showInputMessage="1" showErrorMessage="1" sqref="AC97:AF97 AC54:AF56 X54:AA56 S54:V56 S63:V83 X63:AA83 AC63:AF83 AC90:AF90 U39:X39 BJ39:BM39" xr:uid="{00000000-0002-0000-0000-00001B000000}">
      <formula1>0</formula1>
    </dataValidation>
    <dataValidation type="textLength" imeMode="hiragana" operator="lessThanOrEqual" allowBlank="1" showInputMessage="1" showErrorMessage="1" error="市町村は60文字以内で入力してください" promptTitle="全角６０文字以内" prompt="　" sqref="I17:AG17 I30:AG30" xr:uid="{00000000-0002-0000-0000-00001C000000}">
      <formula1>60</formula1>
    </dataValidation>
    <dataValidation type="textLength" imeMode="hiragana" operator="lessThanOrEqual" allowBlank="1" showInputMessage="1" showErrorMessage="1" error="町名地番は90文字以内で入力してください" promptTitle="全角９０文字以内" prompt="　" sqref="I18:AG18 I31:AG31" xr:uid="{00000000-0002-0000-0000-00001D000000}">
      <formula1>90</formula1>
    </dataValidation>
    <dataValidation type="textLength" operator="lessThanOrEqual" allowBlank="1" showInputMessage="1" showErrorMessage="1" errorTitle="エラー" error="13文字以内で入力してください" promptTitle="半角　　　　　　　　　." prompt="例 9999-99-9999" sqref="F35:N35" xr:uid="{00000000-0002-0000-0000-00001E000000}">
      <formula1>13</formula1>
    </dataValidation>
    <dataValidation type="textLength" operator="lessThanOrEqual" allowBlank="1" showInputMessage="1" showErrorMessage="1" errorTitle="エラー" error="13文字以内で入力してください" promptTitle="半角○○文字" prompt="　" sqref="T35:AB35 BI35:BQ35" xr:uid="{00000000-0002-0000-0000-00001F000000}">
      <formula1>13</formula1>
    </dataValidation>
    <dataValidation type="whole" imeMode="halfAlpha" operator="greaterThanOrEqual" allowBlank="1" showInputMessage="1" showErrorMessage="1" sqref="W38:AE38 BL38:BT38" xr:uid="{00000000-0002-0000-0000-000020000000}">
      <formula1>-99999999999</formula1>
    </dataValidation>
    <dataValidation imeMode="halfAlpha" allowBlank="1" showInputMessage="1" showErrorMessage="1" sqref="AC39:AF39 BR39:BU39" xr:uid="{00000000-0002-0000-0000-000021000000}"/>
    <dataValidation type="date" operator="greaterThanOrEqual" allowBlank="1" showInputMessage="1" showErrorMessage="1" promptTitle="登記簿記載の設立年月日を記入" prompt="　" sqref="F39:Q39 AU39:BF39" xr:uid="{00000000-0002-0000-0000-000022000000}">
      <formula1>1</formula1>
    </dataValidation>
    <dataValidation operator="lessThanOrEqual" allowBlank="1" showInputMessage="1" showErrorMessage="1" sqref="K51:R51 K60:R60 K87:R87 K94:R94 K101:R101 AZ51:BG51 AZ60:BG60 AZ87:BG87 AZ94:BG94 AZ101:BG101" xr:uid="{00000000-0002-0000-0000-000023000000}"/>
    <dataValidation type="textLength" imeMode="halfAlpha" operator="lessThanOrEqual" allowBlank="1" showInputMessage="1" showErrorMessage="1" promptTitle="半角" prompt="　" sqref="F8:N8 AV9" xr:uid="{00000000-0002-0000-0000-000024000000}">
      <formula1>13</formula1>
    </dataValidation>
    <dataValidation type="textLength" imeMode="halfAlpha" operator="lessThanOrEqual" allowBlank="1" showInputMessage="1" showErrorMessage="1" promptTitle="数字13桁" prompt="　" sqref="G9:N9" xr:uid="{00000000-0002-0000-0000-000025000000}">
      <formula1>13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fitToHeight="0" orientation="portrait" r:id="rId1"/>
  <headerFooter alignWithMargins="0">
    <oddFooter>&amp;R&amp;P/&amp;N</oddFooter>
  </headerFooter>
  <rowBreaks count="2" manualBreakCount="2">
    <brk id="48" max="32" man="1"/>
    <brk id="99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5"/>
  <sheetViews>
    <sheetView zoomScale="80" zoomScaleNormal="80" zoomScaleSheetLayoutView="80" workbookViewId="0">
      <pane ySplit="5" topLeftCell="A6" activePane="bottomLeft" state="frozen"/>
      <selection activeCell="C6" sqref="C6:C9"/>
      <selection pane="bottomLeft" activeCell="B6" sqref="B6:B9"/>
    </sheetView>
  </sheetViews>
  <sheetFormatPr defaultRowHeight="21.95" customHeight="1"/>
  <cols>
    <col min="1" max="1" width="4.625" style="19" customWidth="1"/>
    <col min="2" max="2" width="25.625" style="19" customWidth="1"/>
    <col min="3" max="3" width="25.625" style="125" customWidth="1"/>
    <col min="4" max="4" width="16.875" style="19" bestFit="1" customWidth="1"/>
    <col min="5" max="5" width="6.5" style="19" bestFit="1" customWidth="1"/>
    <col min="6" max="6" width="63.5" style="19" customWidth="1"/>
    <col min="7" max="7" width="15.625" style="19" hidden="1" customWidth="1"/>
    <col min="8" max="8" width="11.5" style="19" hidden="1" customWidth="1"/>
    <col min="9" max="10" width="16.875" style="19" hidden="1" customWidth="1"/>
    <col min="11" max="12" width="8.625" style="19" hidden="1" customWidth="1"/>
    <col min="13" max="13" width="46.125" style="19" customWidth="1"/>
    <col min="14" max="14" width="8.75" style="19" customWidth="1"/>
    <col min="15" max="16384" width="9" style="19"/>
  </cols>
  <sheetData>
    <row r="1" spans="1:18" ht="15" customHeight="1">
      <c r="A1" s="19" t="str">
        <f>業者カード!A1&amp;"　　　"&amp;業者カード!E1</f>
        <v>南越前町　　　[令和6年12月12日改訂]</v>
      </c>
    </row>
    <row r="2" spans="1:18" ht="21" customHeight="1">
      <c r="A2" s="481" t="s">
        <v>720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165"/>
      <c r="O2" s="165"/>
      <c r="P2" s="165"/>
      <c r="Q2" s="165"/>
      <c r="R2" s="165"/>
    </row>
    <row r="3" spans="1:18" ht="15" customHeight="1">
      <c r="A3" s="475" t="str">
        <f>"商号又は名称　"&amp;業者カード!F27&amp;"　"&amp;業者カード!Q27</f>
        <v>商号又は名称　　</v>
      </c>
      <c r="B3" s="476"/>
      <c r="C3" s="476"/>
      <c r="D3" s="477"/>
    </row>
    <row r="4" spans="1:18" s="20" customFormat="1" ht="21.95" customHeight="1">
      <c r="A4" s="465" t="s">
        <v>438</v>
      </c>
      <c r="B4" s="466" t="s">
        <v>31</v>
      </c>
      <c r="C4" s="466" t="s">
        <v>34</v>
      </c>
      <c r="D4" s="468" t="s">
        <v>439</v>
      </c>
      <c r="E4" s="468" t="s">
        <v>440</v>
      </c>
      <c r="F4" s="470"/>
      <c r="G4" s="149"/>
      <c r="H4" s="468" t="s">
        <v>541</v>
      </c>
      <c r="I4" s="469"/>
      <c r="J4" s="470"/>
      <c r="K4" s="471" t="s">
        <v>441</v>
      </c>
      <c r="L4" s="473" t="s">
        <v>542</v>
      </c>
      <c r="M4" s="463" t="s">
        <v>723</v>
      </c>
    </row>
    <row r="5" spans="1:18" s="20" customFormat="1" ht="24.75" thickBot="1">
      <c r="A5" s="465"/>
      <c r="B5" s="467"/>
      <c r="C5" s="467"/>
      <c r="D5" s="466"/>
      <c r="E5" s="126" t="s">
        <v>442</v>
      </c>
      <c r="F5" s="147" t="s">
        <v>443</v>
      </c>
      <c r="G5" s="150" t="s">
        <v>444</v>
      </c>
      <c r="H5" s="148" t="s">
        <v>543</v>
      </c>
      <c r="I5" s="124" t="s">
        <v>544</v>
      </c>
      <c r="J5" s="124" t="s">
        <v>545</v>
      </c>
      <c r="K5" s="472"/>
      <c r="L5" s="474"/>
      <c r="M5" s="464"/>
    </row>
    <row r="6" spans="1:18" s="20" customFormat="1" ht="15" customHeight="1">
      <c r="A6" s="421">
        <v>1</v>
      </c>
      <c r="B6" s="449"/>
      <c r="C6" s="450"/>
      <c r="D6" s="451"/>
      <c r="E6" s="127"/>
      <c r="F6" s="159" t="str">
        <f>IF(E6&lt;&gt;"",VLOOKUP(E6,コード表!$C$2:$D$160,2,FALSE),"")</f>
        <v/>
      </c>
      <c r="G6" s="151"/>
      <c r="H6" s="459"/>
      <c r="I6" s="460"/>
      <c r="J6" s="460"/>
      <c r="K6" s="461"/>
      <c r="L6" s="462"/>
      <c r="M6" s="439"/>
    </row>
    <row r="7" spans="1:18" s="20" customFormat="1" ht="15" customHeight="1">
      <c r="A7" s="422"/>
      <c r="B7" s="424"/>
      <c r="C7" s="425"/>
      <c r="D7" s="452"/>
      <c r="E7" s="128"/>
      <c r="F7" s="160" t="str">
        <f>IF(E7&lt;&gt;"",VLOOKUP(E7,コード表!$C$2:$D$160,2,FALSE),"")</f>
        <v/>
      </c>
      <c r="G7" s="152"/>
      <c r="H7" s="454"/>
      <c r="I7" s="457"/>
      <c r="J7" s="457"/>
      <c r="K7" s="434"/>
      <c r="L7" s="437"/>
      <c r="M7" s="440"/>
    </row>
    <row r="8" spans="1:18" s="20" customFormat="1" ht="15" customHeight="1">
      <c r="A8" s="422"/>
      <c r="B8" s="424"/>
      <c r="C8" s="425"/>
      <c r="D8" s="452"/>
      <c r="E8" s="128"/>
      <c r="F8" s="160" t="str">
        <f>IF(E8&lt;&gt;"",VLOOKUP(E8,コード表!$C$2:$D$160,2,FALSE),"")</f>
        <v/>
      </c>
      <c r="G8" s="152"/>
      <c r="H8" s="454"/>
      <c r="I8" s="457"/>
      <c r="J8" s="457"/>
      <c r="K8" s="434"/>
      <c r="L8" s="437"/>
      <c r="M8" s="440"/>
    </row>
    <row r="9" spans="1:18" s="20" customFormat="1" ht="15" customHeight="1">
      <c r="A9" s="423"/>
      <c r="B9" s="424"/>
      <c r="C9" s="425"/>
      <c r="D9" s="452"/>
      <c r="E9" s="129"/>
      <c r="F9" s="161" t="str">
        <f>IF(E9&lt;&gt;"",VLOOKUP(E9,コード表!$C$2:$D$160,2,FALSE),"")</f>
        <v/>
      </c>
      <c r="G9" s="153"/>
      <c r="H9" s="455"/>
      <c r="I9" s="458"/>
      <c r="J9" s="458"/>
      <c r="K9" s="435"/>
      <c r="L9" s="438"/>
      <c r="M9" s="441"/>
    </row>
    <row r="10" spans="1:18" s="20" customFormat="1" ht="15" customHeight="1">
      <c r="A10" s="421">
        <v>2</v>
      </c>
      <c r="B10" s="424"/>
      <c r="C10" s="425"/>
      <c r="D10" s="426"/>
      <c r="E10" s="130"/>
      <c r="F10" s="159" t="str">
        <f>IF(E10&lt;&gt;"",VLOOKUP(E10,コード表!$C$2:$D$160,2,FALSE),"")</f>
        <v/>
      </c>
      <c r="G10" s="154"/>
      <c r="H10" s="453"/>
      <c r="I10" s="456"/>
      <c r="J10" s="456"/>
      <c r="K10" s="433"/>
      <c r="L10" s="436"/>
      <c r="M10" s="439"/>
    </row>
    <row r="11" spans="1:18" s="20" customFormat="1" ht="15" customHeight="1">
      <c r="A11" s="422"/>
      <c r="B11" s="424"/>
      <c r="C11" s="425"/>
      <c r="D11" s="426"/>
      <c r="E11" s="128"/>
      <c r="F11" s="160" t="str">
        <f>IF(E11&lt;&gt;"",VLOOKUP(E11,コード表!$C$2:$D$160,2,FALSE),"")</f>
        <v/>
      </c>
      <c r="G11" s="152"/>
      <c r="H11" s="454"/>
      <c r="I11" s="457"/>
      <c r="J11" s="457"/>
      <c r="K11" s="434"/>
      <c r="L11" s="437"/>
      <c r="M11" s="440"/>
    </row>
    <row r="12" spans="1:18" s="20" customFormat="1" ht="15" customHeight="1">
      <c r="A12" s="422"/>
      <c r="B12" s="424"/>
      <c r="C12" s="425"/>
      <c r="D12" s="426"/>
      <c r="E12" s="128"/>
      <c r="F12" s="160" t="str">
        <f>IF(E12&lt;&gt;"",VLOOKUP(E12,コード表!$C$2:$D$160,2,FALSE),"")</f>
        <v/>
      </c>
      <c r="G12" s="152"/>
      <c r="H12" s="454"/>
      <c r="I12" s="457"/>
      <c r="J12" s="457"/>
      <c r="K12" s="434"/>
      <c r="L12" s="437"/>
      <c r="M12" s="440"/>
    </row>
    <row r="13" spans="1:18" s="20" customFormat="1" ht="15" customHeight="1">
      <c r="A13" s="423"/>
      <c r="B13" s="424"/>
      <c r="C13" s="425"/>
      <c r="D13" s="426"/>
      <c r="E13" s="129"/>
      <c r="F13" s="161" t="str">
        <f>IF(E13&lt;&gt;"",VLOOKUP(E13,コード表!$C$2:$D$160,2,FALSE),"")</f>
        <v/>
      </c>
      <c r="G13" s="153"/>
      <c r="H13" s="455"/>
      <c r="I13" s="458"/>
      <c r="J13" s="458"/>
      <c r="K13" s="435"/>
      <c r="L13" s="438"/>
      <c r="M13" s="441"/>
    </row>
    <row r="14" spans="1:18" s="20" customFormat="1" ht="15" customHeight="1">
      <c r="A14" s="421">
        <v>3</v>
      </c>
      <c r="B14" s="424"/>
      <c r="C14" s="425"/>
      <c r="D14" s="426"/>
      <c r="E14" s="130"/>
      <c r="F14" s="159" t="str">
        <f>IF(E14&lt;&gt;"",VLOOKUP(E14,コード表!$C$2:$D$160,2,FALSE),"")</f>
        <v/>
      </c>
      <c r="G14" s="154"/>
      <c r="H14" s="453"/>
      <c r="I14" s="456"/>
      <c r="J14" s="456"/>
      <c r="K14" s="433"/>
      <c r="L14" s="436"/>
      <c r="M14" s="439"/>
    </row>
    <row r="15" spans="1:18" s="20" customFormat="1" ht="15" customHeight="1">
      <c r="A15" s="422"/>
      <c r="B15" s="424"/>
      <c r="C15" s="425"/>
      <c r="D15" s="426"/>
      <c r="E15" s="128"/>
      <c r="F15" s="160" t="str">
        <f>IF(E15&lt;&gt;"",VLOOKUP(E15,コード表!$C$2:$D$160,2,FALSE),"")</f>
        <v/>
      </c>
      <c r="G15" s="152"/>
      <c r="H15" s="454"/>
      <c r="I15" s="457"/>
      <c r="J15" s="457"/>
      <c r="K15" s="434"/>
      <c r="L15" s="437"/>
      <c r="M15" s="440"/>
    </row>
    <row r="16" spans="1:18" s="20" customFormat="1" ht="15" customHeight="1">
      <c r="A16" s="422"/>
      <c r="B16" s="424"/>
      <c r="C16" s="425"/>
      <c r="D16" s="426"/>
      <c r="E16" s="128"/>
      <c r="F16" s="160" t="str">
        <f>IF(E16&lt;&gt;"",VLOOKUP(E16,コード表!$C$2:$D$160,2,FALSE),"")</f>
        <v/>
      </c>
      <c r="G16" s="152"/>
      <c r="H16" s="454"/>
      <c r="I16" s="457"/>
      <c r="J16" s="457"/>
      <c r="K16" s="434"/>
      <c r="L16" s="437"/>
      <c r="M16" s="440"/>
    </row>
    <row r="17" spans="1:13" s="20" customFormat="1" ht="15" customHeight="1">
      <c r="A17" s="423"/>
      <c r="B17" s="424"/>
      <c r="C17" s="425"/>
      <c r="D17" s="426"/>
      <c r="E17" s="129"/>
      <c r="F17" s="161" t="str">
        <f>IF(E17&lt;&gt;"",VLOOKUP(E17,コード表!$C$2:$D$160,2,FALSE),"")</f>
        <v/>
      </c>
      <c r="G17" s="153"/>
      <c r="H17" s="455"/>
      <c r="I17" s="458"/>
      <c r="J17" s="458"/>
      <c r="K17" s="435"/>
      <c r="L17" s="438"/>
      <c r="M17" s="441"/>
    </row>
    <row r="18" spans="1:13" s="20" customFormat="1" ht="15" customHeight="1">
      <c r="A18" s="421">
        <v>4</v>
      </c>
      <c r="B18" s="424"/>
      <c r="C18" s="425"/>
      <c r="D18" s="426"/>
      <c r="E18" s="130"/>
      <c r="F18" s="162" t="str">
        <f>IF(E18&lt;&gt;"",VLOOKUP(E18,コード表!$C$2:$D$160,2,FALSE),"")</f>
        <v/>
      </c>
      <c r="G18" s="155"/>
      <c r="H18" s="427"/>
      <c r="I18" s="430"/>
      <c r="J18" s="430"/>
      <c r="K18" s="433"/>
      <c r="L18" s="436"/>
      <c r="M18" s="439"/>
    </row>
    <row r="19" spans="1:13" s="20" customFormat="1" ht="15" customHeight="1">
      <c r="A19" s="422"/>
      <c r="B19" s="424"/>
      <c r="C19" s="425"/>
      <c r="D19" s="426"/>
      <c r="E19" s="128"/>
      <c r="F19" s="163" t="str">
        <f>IF(E19&lt;&gt;"",VLOOKUP(E19,コード表!$C$2:$D$160,2,FALSE),"")</f>
        <v/>
      </c>
      <c r="G19" s="156"/>
      <c r="H19" s="428"/>
      <c r="I19" s="431"/>
      <c r="J19" s="431"/>
      <c r="K19" s="434"/>
      <c r="L19" s="437"/>
      <c r="M19" s="440"/>
    </row>
    <row r="20" spans="1:13" s="20" customFormat="1" ht="15" customHeight="1">
      <c r="A20" s="422"/>
      <c r="B20" s="424"/>
      <c r="C20" s="425"/>
      <c r="D20" s="426"/>
      <c r="E20" s="128"/>
      <c r="F20" s="163" t="str">
        <f>IF(E20&lt;&gt;"",VLOOKUP(E20,コード表!$C$2:$D$160,2,FALSE),"")</f>
        <v/>
      </c>
      <c r="G20" s="156"/>
      <c r="H20" s="428"/>
      <c r="I20" s="431"/>
      <c r="J20" s="431"/>
      <c r="K20" s="434"/>
      <c r="L20" s="437"/>
      <c r="M20" s="440"/>
    </row>
    <row r="21" spans="1:13" s="20" customFormat="1" ht="15" customHeight="1">
      <c r="A21" s="423"/>
      <c r="B21" s="424"/>
      <c r="C21" s="425"/>
      <c r="D21" s="426"/>
      <c r="E21" s="129"/>
      <c r="F21" s="164" t="str">
        <f>IF(E21&lt;&gt;"",VLOOKUP(E21,コード表!$C$2:$D$160,2,FALSE),"")</f>
        <v/>
      </c>
      <c r="G21" s="157"/>
      <c r="H21" s="429"/>
      <c r="I21" s="432"/>
      <c r="J21" s="432"/>
      <c r="K21" s="435"/>
      <c r="L21" s="438"/>
      <c r="M21" s="441"/>
    </row>
    <row r="22" spans="1:13" s="20" customFormat="1" ht="15" customHeight="1">
      <c r="A22" s="421">
        <v>5</v>
      </c>
      <c r="B22" s="424"/>
      <c r="C22" s="425"/>
      <c r="D22" s="426"/>
      <c r="E22" s="130"/>
      <c r="F22" s="162" t="str">
        <f>IF(E22&lt;&gt;"",VLOOKUP(E22,コード表!$C$2:$D$160,2,FALSE),"")</f>
        <v/>
      </c>
      <c r="G22" s="155"/>
      <c r="H22" s="427"/>
      <c r="I22" s="430"/>
      <c r="J22" s="430"/>
      <c r="K22" s="433"/>
      <c r="L22" s="436"/>
      <c r="M22" s="439"/>
    </row>
    <row r="23" spans="1:13" s="20" customFormat="1" ht="15" customHeight="1">
      <c r="A23" s="422"/>
      <c r="B23" s="424"/>
      <c r="C23" s="425"/>
      <c r="D23" s="426"/>
      <c r="E23" s="128"/>
      <c r="F23" s="163" t="str">
        <f>IF(E23&lt;&gt;"",VLOOKUP(E23,コード表!$C$2:$D$160,2,FALSE),"")</f>
        <v/>
      </c>
      <c r="G23" s="156"/>
      <c r="H23" s="428"/>
      <c r="I23" s="431"/>
      <c r="J23" s="431"/>
      <c r="K23" s="434"/>
      <c r="L23" s="437"/>
      <c r="M23" s="440"/>
    </row>
    <row r="24" spans="1:13" s="20" customFormat="1" ht="15" customHeight="1">
      <c r="A24" s="422"/>
      <c r="B24" s="424"/>
      <c r="C24" s="425"/>
      <c r="D24" s="426"/>
      <c r="E24" s="128"/>
      <c r="F24" s="163" t="str">
        <f>IF(E24&lt;&gt;"",VLOOKUP(E24,コード表!$C$2:$D$160,2,FALSE),"")</f>
        <v/>
      </c>
      <c r="G24" s="156"/>
      <c r="H24" s="428"/>
      <c r="I24" s="431"/>
      <c r="J24" s="431"/>
      <c r="K24" s="434"/>
      <c r="L24" s="437"/>
      <c r="M24" s="440"/>
    </row>
    <row r="25" spans="1:13" s="20" customFormat="1" ht="15" customHeight="1">
      <c r="A25" s="423"/>
      <c r="B25" s="424"/>
      <c r="C25" s="425"/>
      <c r="D25" s="426"/>
      <c r="E25" s="129"/>
      <c r="F25" s="164" t="str">
        <f>IF(E25&lt;&gt;"",VLOOKUP(E25,コード表!$C$2:$D$160,2,FALSE),"")</f>
        <v/>
      </c>
      <c r="G25" s="157"/>
      <c r="H25" s="429"/>
      <c r="I25" s="432"/>
      <c r="J25" s="432"/>
      <c r="K25" s="435"/>
      <c r="L25" s="438"/>
      <c r="M25" s="441"/>
    </row>
    <row r="26" spans="1:13" s="20" customFormat="1" ht="15" customHeight="1">
      <c r="A26" s="421">
        <v>6</v>
      </c>
      <c r="B26" s="424"/>
      <c r="C26" s="425"/>
      <c r="D26" s="426"/>
      <c r="E26" s="130"/>
      <c r="F26" s="159" t="str">
        <f>IF(E26&lt;&gt;"",VLOOKUP(E26,コード表!$C$2:$D$160,2,FALSE),"")</f>
        <v/>
      </c>
      <c r="G26" s="155"/>
      <c r="H26" s="427"/>
      <c r="I26" s="430"/>
      <c r="J26" s="430"/>
      <c r="K26" s="433"/>
      <c r="L26" s="436"/>
      <c r="M26" s="439"/>
    </row>
    <row r="27" spans="1:13" s="20" customFormat="1" ht="15" customHeight="1">
      <c r="A27" s="422"/>
      <c r="B27" s="424"/>
      <c r="C27" s="425"/>
      <c r="D27" s="426"/>
      <c r="E27" s="128"/>
      <c r="F27" s="160" t="str">
        <f>IF(E27&lt;&gt;"",VLOOKUP(E27,コード表!$C$2:$D$160,2,FALSE),"")</f>
        <v/>
      </c>
      <c r="G27" s="156"/>
      <c r="H27" s="428"/>
      <c r="I27" s="431"/>
      <c r="J27" s="431"/>
      <c r="K27" s="434"/>
      <c r="L27" s="437"/>
      <c r="M27" s="440"/>
    </row>
    <row r="28" spans="1:13" s="20" customFormat="1" ht="15" customHeight="1">
      <c r="A28" s="422"/>
      <c r="B28" s="424"/>
      <c r="C28" s="425"/>
      <c r="D28" s="426"/>
      <c r="E28" s="128"/>
      <c r="F28" s="160" t="str">
        <f>IF(E28&lt;&gt;"",VLOOKUP(E28,コード表!$C$2:$D$160,2,FALSE),"")</f>
        <v/>
      </c>
      <c r="G28" s="156"/>
      <c r="H28" s="428"/>
      <c r="I28" s="431"/>
      <c r="J28" s="431"/>
      <c r="K28" s="434"/>
      <c r="L28" s="437"/>
      <c r="M28" s="440"/>
    </row>
    <row r="29" spans="1:13" s="20" customFormat="1" ht="15" customHeight="1">
      <c r="A29" s="423"/>
      <c r="B29" s="424"/>
      <c r="C29" s="425"/>
      <c r="D29" s="426"/>
      <c r="E29" s="129"/>
      <c r="F29" s="161" t="str">
        <f>IF(E29&lt;&gt;"",VLOOKUP(E29,コード表!$C$2:$D$160,2,FALSE),"")</f>
        <v/>
      </c>
      <c r="G29" s="157"/>
      <c r="H29" s="429"/>
      <c r="I29" s="432"/>
      <c r="J29" s="432"/>
      <c r="K29" s="435"/>
      <c r="L29" s="438"/>
      <c r="M29" s="441"/>
    </row>
    <row r="30" spans="1:13" s="20" customFormat="1" ht="15" customHeight="1">
      <c r="A30" s="421">
        <v>7</v>
      </c>
      <c r="B30" s="424"/>
      <c r="C30" s="425"/>
      <c r="D30" s="426"/>
      <c r="E30" s="130"/>
      <c r="F30" s="162" t="str">
        <f>IF(E30&lt;&gt;"",VLOOKUP(E30,コード表!$C$2:$D$160,2,FALSE),"")</f>
        <v/>
      </c>
      <c r="G30" s="155"/>
      <c r="H30" s="427"/>
      <c r="I30" s="430"/>
      <c r="J30" s="430"/>
      <c r="K30" s="433"/>
      <c r="L30" s="436"/>
      <c r="M30" s="439"/>
    </row>
    <row r="31" spans="1:13" s="20" customFormat="1" ht="15" customHeight="1">
      <c r="A31" s="422"/>
      <c r="B31" s="424"/>
      <c r="C31" s="425"/>
      <c r="D31" s="426"/>
      <c r="E31" s="128"/>
      <c r="F31" s="163" t="str">
        <f>IF(E31&lt;&gt;"",VLOOKUP(E31,コード表!$C$2:$D$160,2,FALSE),"")</f>
        <v/>
      </c>
      <c r="G31" s="156"/>
      <c r="H31" s="428"/>
      <c r="I31" s="431"/>
      <c r="J31" s="431"/>
      <c r="K31" s="434"/>
      <c r="L31" s="437"/>
      <c r="M31" s="440"/>
    </row>
    <row r="32" spans="1:13" s="20" customFormat="1" ht="15" customHeight="1">
      <c r="A32" s="422"/>
      <c r="B32" s="424"/>
      <c r="C32" s="425"/>
      <c r="D32" s="426"/>
      <c r="E32" s="128"/>
      <c r="F32" s="163" t="str">
        <f>IF(E32&lt;&gt;"",VLOOKUP(E32,コード表!$C$2:$D$160,2,FALSE),"")</f>
        <v/>
      </c>
      <c r="G32" s="156"/>
      <c r="H32" s="428"/>
      <c r="I32" s="431"/>
      <c r="J32" s="431"/>
      <c r="K32" s="434"/>
      <c r="L32" s="437"/>
      <c r="M32" s="440"/>
    </row>
    <row r="33" spans="1:13" s="20" customFormat="1" ht="15" customHeight="1">
      <c r="A33" s="423"/>
      <c r="B33" s="424"/>
      <c r="C33" s="425"/>
      <c r="D33" s="426"/>
      <c r="E33" s="129"/>
      <c r="F33" s="164" t="str">
        <f>IF(E33&lt;&gt;"",VLOOKUP(E33,コード表!$C$2:$D$160,2,FALSE),"")</f>
        <v/>
      </c>
      <c r="G33" s="157"/>
      <c r="H33" s="429"/>
      <c r="I33" s="432"/>
      <c r="J33" s="432"/>
      <c r="K33" s="435"/>
      <c r="L33" s="438"/>
      <c r="M33" s="441"/>
    </row>
    <row r="34" spans="1:13" s="20" customFormat="1" ht="15" customHeight="1">
      <c r="A34" s="421">
        <v>8</v>
      </c>
      <c r="B34" s="424"/>
      <c r="C34" s="425"/>
      <c r="D34" s="426"/>
      <c r="E34" s="130"/>
      <c r="F34" s="162" t="str">
        <f>IF(E34&lt;&gt;"",VLOOKUP(E34,コード表!$C$2:$D$160,2,FALSE),"")</f>
        <v/>
      </c>
      <c r="G34" s="155"/>
      <c r="H34" s="427"/>
      <c r="I34" s="430"/>
      <c r="J34" s="430"/>
      <c r="K34" s="433"/>
      <c r="L34" s="436"/>
      <c r="M34" s="439"/>
    </row>
    <row r="35" spans="1:13" s="20" customFormat="1" ht="15" customHeight="1">
      <c r="A35" s="422"/>
      <c r="B35" s="424"/>
      <c r="C35" s="425"/>
      <c r="D35" s="426"/>
      <c r="E35" s="128"/>
      <c r="F35" s="163" t="str">
        <f>IF(E35&lt;&gt;"",VLOOKUP(E35,コード表!$C$2:$D$160,2,FALSE),"")</f>
        <v/>
      </c>
      <c r="G35" s="156"/>
      <c r="H35" s="428"/>
      <c r="I35" s="431"/>
      <c r="J35" s="431"/>
      <c r="K35" s="434"/>
      <c r="L35" s="437"/>
      <c r="M35" s="440"/>
    </row>
    <row r="36" spans="1:13" s="20" customFormat="1" ht="15" customHeight="1">
      <c r="A36" s="422"/>
      <c r="B36" s="424"/>
      <c r="C36" s="425"/>
      <c r="D36" s="426"/>
      <c r="E36" s="128"/>
      <c r="F36" s="163" t="str">
        <f>IF(E36&lt;&gt;"",VLOOKUP(E36,コード表!$C$2:$D$160,2,FALSE),"")</f>
        <v/>
      </c>
      <c r="G36" s="156"/>
      <c r="H36" s="428"/>
      <c r="I36" s="431"/>
      <c r="J36" s="431"/>
      <c r="K36" s="434"/>
      <c r="L36" s="437"/>
      <c r="M36" s="440"/>
    </row>
    <row r="37" spans="1:13" s="20" customFormat="1" ht="15" customHeight="1">
      <c r="A37" s="423"/>
      <c r="B37" s="424"/>
      <c r="C37" s="425"/>
      <c r="D37" s="426"/>
      <c r="E37" s="129"/>
      <c r="F37" s="164" t="str">
        <f>IF(E37&lt;&gt;"",VLOOKUP(E37,コード表!$C$2:$D$160,2,FALSE),"")</f>
        <v/>
      </c>
      <c r="G37" s="157"/>
      <c r="H37" s="429"/>
      <c r="I37" s="432"/>
      <c r="J37" s="432"/>
      <c r="K37" s="435"/>
      <c r="L37" s="438"/>
      <c r="M37" s="441"/>
    </row>
    <row r="38" spans="1:13" s="20" customFormat="1" ht="15" customHeight="1">
      <c r="A38" s="421">
        <v>9</v>
      </c>
      <c r="B38" s="424"/>
      <c r="C38" s="425"/>
      <c r="D38" s="426"/>
      <c r="E38" s="130"/>
      <c r="F38" s="162" t="str">
        <f>IF(E38&lt;&gt;"",VLOOKUP(E38,コード表!$C$2:$D$160,2,FALSE),"")</f>
        <v/>
      </c>
      <c r="G38" s="155"/>
      <c r="H38" s="427"/>
      <c r="I38" s="430"/>
      <c r="J38" s="430"/>
      <c r="K38" s="433"/>
      <c r="L38" s="436"/>
      <c r="M38" s="439"/>
    </row>
    <row r="39" spans="1:13" s="20" customFormat="1" ht="15" customHeight="1">
      <c r="A39" s="422"/>
      <c r="B39" s="424"/>
      <c r="C39" s="425"/>
      <c r="D39" s="426"/>
      <c r="E39" s="128"/>
      <c r="F39" s="163" t="str">
        <f>IF(E39&lt;&gt;"",VLOOKUP(E39,コード表!$C$2:$D$160,2,FALSE),"")</f>
        <v/>
      </c>
      <c r="G39" s="156"/>
      <c r="H39" s="428"/>
      <c r="I39" s="431"/>
      <c r="J39" s="431"/>
      <c r="K39" s="434"/>
      <c r="L39" s="437"/>
      <c r="M39" s="440"/>
    </row>
    <row r="40" spans="1:13" s="20" customFormat="1" ht="15" customHeight="1">
      <c r="A40" s="422"/>
      <c r="B40" s="424"/>
      <c r="C40" s="425"/>
      <c r="D40" s="426"/>
      <c r="E40" s="128"/>
      <c r="F40" s="163" t="str">
        <f>IF(E40&lt;&gt;"",VLOOKUP(E40,コード表!$C$2:$D$160,2,FALSE),"")</f>
        <v/>
      </c>
      <c r="G40" s="156"/>
      <c r="H40" s="428"/>
      <c r="I40" s="431"/>
      <c r="J40" s="431"/>
      <c r="K40" s="434"/>
      <c r="L40" s="437"/>
      <c r="M40" s="440"/>
    </row>
    <row r="41" spans="1:13" s="20" customFormat="1" ht="15" customHeight="1">
      <c r="A41" s="423"/>
      <c r="B41" s="424"/>
      <c r="C41" s="425"/>
      <c r="D41" s="426"/>
      <c r="E41" s="129"/>
      <c r="F41" s="164" t="str">
        <f>IF(E41&lt;&gt;"",VLOOKUP(E41,コード表!$C$2:$D$160,2,FALSE),"")</f>
        <v/>
      </c>
      <c r="G41" s="157"/>
      <c r="H41" s="429"/>
      <c r="I41" s="432"/>
      <c r="J41" s="432"/>
      <c r="K41" s="435"/>
      <c r="L41" s="438"/>
      <c r="M41" s="441"/>
    </row>
    <row r="42" spans="1:13" s="20" customFormat="1" ht="15" customHeight="1">
      <c r="A42" s="478">
        <v>10</v>
      </c>
      <c r="B42" s="424"/>
      <c r="C42" s="425"/>
      <c r="D42" s="426"/>
      <c r="E42" s="130"/>
      <c r="F42" s="162" t="str">
        <f>IF(E42&lt;&gt;"",VLOOKUP(E42,コード表!$C$2:$D$160,2,FALSE),"")</f>
        <v/>
      </c>
      <c r="G42" s="155"/>
      <c r="H42" s="427"/>
      <c r="I42" s="430"/>
      <c r="J42" s="430"/>
      <c r="K42" s="433"/>
      <c r="L42" s="436"/>
      <c r="M42" s="439"/>
    </row>
    <row r="43" spans="1:13" s="20" customFormat="1" ht="15" customHeight="1">
      <c r="A43" s="479"/>
      <c r="B43" s="424"/>
      <c r="C43" s="425"/>
      <c r="D43" s="426"/>
      <c r="E43" s="128"/>
      <c r="F43" s="163" t="str">
        <f>IF(E43&lt;&gt;"",VLOOKUP(E43,コード表!$C$2:$D$160,2,FALSE),"")</f>
        <v/>
      </c>
      <c r="G43" s="156"/>
      <c r="H43" s="428"/>
      <c r="I43" s="431"/>
      <c r="J43" s="431"/>
      <c r="K43" s="434"/>
      <c r="L43" s="437"/>
      <c r="M43" s="440"/>
    </row>
    <row r="44" spans="1:13" s="20" customFormat="1" ht="15" customHeight="1">
      <c r="A44" s="479"/>
      <c r="B44" s="424"/>
      <c r="C44" s="425"/>
      <c r="D44" s="426"/>
      <c r="E44" s="128"/>
      <c r="F44" s="163" t="str">
        <f>IF(E44&lt;&gt;"",VLOOKUP(E44,コード表!$C$2:$D$160,2,FALSE),"")</f>
        <v/>
      </c>
      <c r="G44" s="156"/>
      <c r="H44" s="428"/>
      <c r="I44" s="431"/>
      <c r="J44" s="431"/>
      <c r="K44" s="434"/>
      <c r="L44" s="437"/>
      <c r="M44" s="440"/>
    </row>
    <row r="45" spans="1:13" s="20" customFormat="1" ht="15" customHeight="1" thickBot="1">
      <c r="A45" s="480"/>
      <c r="B45" s="442"/>
      <c r="C45" s="443"/>
      <c r="D45" s="444"/>
      <c r="E45" s="131"/>
      <c r="F45" s="164" t="str">
        <f>IF(E45&lt;&gt;"",VLOOKUP(E45,コード表!$C$2:$D$160,2,FALSE),"")</f>
        <v/>
      </c>
      <c r="G45" s="157"/>
      <c r="H45" s="429"/>
      <c r="I45" s="432"/>
      <c r="J45" s="432"/>
      <c r="K45" s="435"/>
      <c r="L45" s="438"/>
      <c r="M45" s="441"/>
    </row>
    <row r="46" spans="1:13" s="20" customFormat="1" ht="15" customHeight="1">
      <c r="A46" s="422">
        <v>11</v>
      </c>
      <c r="B46" s="449"/>
      <c r="C46" s="450"/>
      <c r="D46" s="451"/>
      <c r="E46" s="127"/>
      <c r="F46" s="162" t="str">
        <f>IF(E46&lt;&gt;"",VLOOKUP(E46,コード表!$C$2:$D$160,2,FALSE),"")</f>
        <v/>
      </c>
      <c r="G46" s="155"/>
      <c r="H46" s="427"/>
      <c r="I46" s="430"/>
      <c r="J46" s="430"/>
      <c r="K46" s="433"/>
      <c r="L46" s="436"/>
      <c r="M46" s="439"/>
    </row>
    <row r="47" spans="1:13" s="20" customFormat="1" ht="15" customHeight="1">
      <c r="A47" s="422"/>
      <c r="B47" s="424"/>
      <c r="C47" s="425"/>
      <c r="D47" s="452"/>
      <c r="E47" s="128"/>
      <c r="F47" s="163" t="str">
        <f>IF(E47&lt;&gt;"",VLOOKUP(E47,コード表!$C$2:$D$160,2,FALSE),"")</f>
        <v/>
      </c>
      <c r="G47" s="156"/>
      <c r="H47" s="428"/>
      <c r="I47" s="431"/>
      <c r="J47" s="431"/>
      <c r="K47" s="434"/>
      <c r="L47" s="437"/>
      <c r="M47" s="440"/>
    </row>
    <row r="48" spans="1:13" s="20" customFormat="1" ht="15" customHeight="1">
      <c r="A48" s="422"/>
      <c r="B48" s="424"/>
      <c r="C48" s="425"/>
      <c r="D48" s="452"/>
      <c r="E48" s="128"/>
      <c r="F48" s="163" t="str">
        <f>IF(E48&lt;&gt;"",VLOOKUP(E48,コード表!$C$2:$D$160,2,FALSE),"")</f>
        <v/>
      </c>
      <c r="G48" s="156"/>
      <c r="H48" s="428"/>
      <c r="I48" s="431"/>
      <c r="J48" s="431"/>
      <c r="K48" s="434"/>
      <c r="L48" s="437"/>
      <c r="M48" s="440"/>
    </row>
    <row r="49" spans="1:13" s="20" customFormat="1" ht="15" customHeight="1">
      <c r="A49" s="423"/>
      <c r="B49" s="424"/>
      <c r="C49" s="425"/>
      <c r="D49" s="452"/>
      <c r="E49" s="129"/>
      <c r="F49" s="164" t="str">
        <f>IF(E49&lt;&gt;"",VLOOKUP(E49,コード表!$C$2:$D$160,2,FALSE),"")</f>
        <v/>
      </c>
      <c r="G49" s="157"/>
      <c r="H49" s="429"/>
      <c r="I49" s="432"/>
      <c r="J49" s="432"/>
      <c r="K49" s="435"/>
      <c r="L49" s="438"/>
      <c r="M49" s="441"/>
    </row>
    <row r="50" spans="1:13" s="20" customFormat="1" ht="15" customHeight="1">
      <c r="A50" s="421">
        <v>12</v>
      </c>
      <c r="B50" s="424"/>
      <c r="C50" s="425"/>
      <c r="D50" s="426"/>
      <c r="E50" s="130"/>
      <c r="F50" s="162" t="str">
        <f>IF(E50&lt;&gt;"",VLOOKUP(E50,コード表!$C$2:$D$160,2,FALSE),"")</f>
        <v/>
      </c>
      <c r="G50" s="155"/>
      <c r="H50" s="427"/>
      <c r="I50" s="430"/>
      <c r="J50" s="430"/>
      <c r="K50" s="433"/>
      <c r="L50" s="436"/>
      <c r="M50" s="439"/>
    </row>
    <row r="51" spans="1:13" s="20" customFormat="1" ht="15" customHeight="1">
      <c r="A51" s="422"/>
      <c r="B51" s="424"/>
      <c r="C51" s="425"/>
      <c r="D51" s="426"/>
      <c r="E51" s="128"/>
      <c r="F51" s="163" t="str">
        <f>IF(E51&lt;&gt;"",VLOOKUP(E51,コード表!$C$2:$D$160,2,FALSE),"")</f>
        <v/>
      </c>
      <c r="G51" s="156"/>
      <c r="H51" s="428"/>
      <c r="I51" s="431"/>
      <c r="J51" s="431"/>
      <c r="K51" s="434"/>
      <c r="L51" s="437"/>
      <c r="M51" s="440"/>
    </row>
    <row r="52" spans="1:13" s="20" customFormat="1" ht="15" customHeight="1">
      <c r="A52" s="422"/>
      <c r="B52" s="424"/>
      <c r="C52" s="425"/>
      <c r="D52" s="426"/>
      <c r="E52" s="128"/>
      <c r="F52" s="163" t="str">
        <f>IF(E52&lt;&gt;"",VLOOKUP(E52,コード表!$C$2:$D$160,2,FALSE),"")</f>
        <v/>
      </c>
      <c r="G52" s="156"/>
      <c r="H52" s="428"/>
      <c r="I52" s="431"/>
      <c r="J52" s="431"/>
      <c r="K52" s="434"/>
      <c r="L52" s="437"/>
      <c r="M52" s="440"/>
    </row>
    <row r="53" spans="1:13" s="20" customFormat="1" ht="15" customHeight="1">
      <c r="A53" s="423"/>
      <c r="B53" s="424"/>
      <c r="C53" s="425"/>
      <c r="D53" s="426"/>
      <c r="E53" s="129"/>
      <c r="F53" s="164" t="str">
        <f>IF(E53&lt;&gt;"",VLOOKUP(E53,コード表!$C$2:$D$160,2,FALSE),"")</f>
        <v/>
      </c>
      <c r="G53" s="157"/>
      <c r="H53" s="429"/>
      <c r="I53" s="432"/>
      <c r="J53" s="432"/>
      <c r="K53" s="435"/>
      <c r="L53" s="438"/>
      <c r="M53" s="441"/>
    </row>
    <row r="54" spans="1:13" s="20" customFormat="1" ht="15" customHeight="1">
      <c r="A54" s="421">
        <v>13</v>
      </c>
      <c r="B54" s="424"/>
      <c r="C54" s="425"/>
      <c r="D54" s="426"/>
      <c r="E54" s="130"/>
      <c r="F54" s="162" t="str">
        <f>IF(E54&lt;&gt;"",VLOOKUP(E54,コード表!$C$2:$D$160,2,FALSE),"")</f>
        <v/>
      </c>
      <c r="G54" s="155"/>
      <c r="H54" s="427"/>
      <c r="I54" s="430"/>
      <c r="J54" s="430"/>
      <c r="K54" s="433"/>
      <c r="L54" s="436"/>
      <c r="M54" s="439"/>
    </row>
    <row r="55" spans="1:13" s="20" customFormat="1" ht="15" customHeight="1">
      <c r="A55" s="422"/>
      <c r="B55" s="424"/>
      <c r="C55" s="425"/>
      <c r="D55" s="426"/>
      <c r="E55" s="128"/>
      <c r="F55" s="163" t="str">
        <f>IF(E55&lt;&gt;"",VLOOKUP(E55,コード表!$C$2:$D$160,2,FALSE),"")</f>
        <v/>
      </c>
      <c r="G55" s="156"/>
      <c r="H55" s="428"/>
      <c r="I55" s="431"/>
      <c r="J55" s="431"/>
      <c r="K55" s="434"/>
      <c r="L55" s="437"/>
      <c r="M55" s="440"/>
    </row>
    <row r="56" spans="1:13" s="20" customFormat="1" ht="15" customHeight="1">
      <c r="A56" s="422"/>
      <c r="B56" s="424"/>
      <c r="C56" s="425"/>
      <c r="D56" s="426"/>
      <c r="E56" s="128"/>
      <c r="F56" s="163" t="str">
        <f>IF(E56&lt;&gt;"",VLOOKUP(E56,コード表!$C$2:$D$160,2,FALSE),"")</f>
        <v/>
      </c>
      <c r="G56" s="156"/>
      <c r="H56" s="428"/>
      <c r="I56" s="431"/>
      <c r="J56" s="431"/>
      <c r="K56" s="434"/>
      <c r="L56" s="437"/>
      <c r="M56" s="440"/>
    </row>
    <row r="57" spans="1:13" s="20" customFormat="1" ht="15" customHeight="1">
      <c r="A57" s="423"/>
      <c r="B57" s="424"/>
      <c r="C57" s="425"/>
      <c r="D57" s="426"/>
      <c r="E57" s="129"/>
      <c r="F57" s="164" t="str">
        <f>IF(E57&lt;&gt;"",VLOOKUP(E57,コード表!$C$2:$D$160,2,FALSE),"")</f>
        <v/>
      </c>
      <c r="G57" s="157"/>
      <c r="H57" s="429"/>
      <c r="I57" s="432"/>
      <c r="J57" s="432"/>
      <c r="K57" s="435"/>
      <c r="L57" s="438"/>
      <c r="M57" s="441"/>
    </row>
    <row r="58" spans="1:13" s="20" customFormat="1" ht="15" customHeight="1">
      <c r="A58" s="421">
        <v>14</v>
      </c>
      <c r="B58" s="424"/>
      <c r="C58" s="425"/>
      <c r="D58" s="426"/>
      <c r="E58" s="130"/>
      <c r="F58" s="162" t="str">
        <f>IF(E58&lt;&gt;"",VLOOKUP(E58,コード表!$C$2:$D$160,2,FALSE),"")</f>
        <v/>
      </c>
      <c r="G58" s="155"/>
      <c r="H58" s="427"/>
      <c r="I58" s="430"/>
      <c r="J58" s="430"/>
      <c r="K58" s="433"/>
      <c r="L58" s="436"/>
      <c r="M58" s="439"/>
    </row>
    <row r="59" spans="1:13" s="20" customFormat="1" ht="15" customHeight="1">
      <c r="A59" s="422"/>
      <c r="B59" s="424"/>
      <c r="C59" s="425"/>
      <c r="D59" s="426"/>
      <c r="E59" s="128"/>
      <c r="F59" s="163" t="str">
        <f>IF(E59&lt;&gt;"",VLOOKUP(E59,コード表!$C$2:$D$160,2,FALSE),"")</f>
        <v/>
      </c>
      <c r="G59" s="156"/>
      <c r="H59" s="428"/>
      <c r="I59" s="431"/>
      <c r="J59" s="431"/>
      <c r="K59" s="434"/>
      <c r="L59" s="437"/>
      <c r="M59" s="440"/>
    </row>
    <row r="60" spans="1:13" s="20" customFormat="1" ht="15" customHeight="1">
      <c r="A60" s="422"/>
      <c r="B60" s="424"/>
      <c r="C60" s="425"/>
      <c r="D60" s="426"/>
      <c r="E60" s="128"/>
      <c r="F60" s="163" t="str">
        <f>IF(E60&lt;&gt;"",VLOOKUP(E60,コード表!$C$2:$D$160,2,FALSE),"")</f>
        <v/>
      </c>
      <c r="G60" s="156"/>
      <c r="H60" s="428"/>
      <c r="I60" s="431"/>
      <c r="J60" s="431"/>
      <c r="K60" s="434"/>
      <c r="L60" s="437"/>
      <c r="M60" s="440"/>
    </row>
    <row r="61" spans="1:13" s="20" customFormat="1" ht="15" customHeight="1">
      <c r="A61" s="423"/>
      <c r="B61" s="424"/>
      <c r="C61" s="425"/>
      <c r="D61" s="426"/>
      <c r="E61" s="129"/>
      <c r="F61" s="164" t="str">
        <f>IF(E61&lt;&gt;"",VLOOKUP(E61,コード表!$C$2:$D$160,2,FALSE),"")</f>
        <v/>
      </c>
      <c r="G61" s="157"/>
      <c r="H61" s="429"/>
      <c r="I61" s="432"/>
      <c r="J61" s="432"/>
      <c r="K61" s="435"/>
      <c r="L61" s="438"/>
      <c r="M61" s="441"/>
    </row>
    <row r="62" spans="1:13" s="20" customFormat="1" ht="15" customHeight="1">
      <c r="A62" s="421">
        <v>15</v>
      </c>
      <c r="B62" s="424"/>
      <c r="C62" s="425"/>
      <c r="D62" s="426"/>
      <c r="E62" s="130"/>
      <c r="F62" s="162" t="str">
        <f>IF(E62&lt;&gt;"",VLOOKUP(E62,コード表!$C$2:$D$160,2,FALSE),"")</f>
        <v/>
      </c>
      <c r="G62" s="155"/>
      <c r="H62" s="427"/>
      <c r="I62" s="430"/>
      <c r="J62" s="430"/>
      <c r="K62" s="433"/>
      <c r="L62" s="436"/>
      <c r="M62" s="439"/>
    </row>
    <row r="63" spans="1:13" s="20" customFormat="1" ht="15" customHeight="1">
      <c r="A63" s="422"/>
      <c r="B63" s="424"/>
      <c r="C63" s="425"/>
      <c r="D63" s="426"/>
      <c r="E63" s="128"/>
      <c r="F63" s="163" t="str">
        <f>IF(E63&lt;&gt;"",VLOOKUP(E63,コード表!$C$2:$D$160,2,FALSE),"")</f>
        <v/>
      </c>
      <c r="G63" s="156"/>
      <c r="H63" s="428"/>
      <c r="I63" s="431"/>
      <c r="J63" s="431"/>
      <c r="K63" s="434"/>
      <c r="L63" s="437"/>
      <c r="M63" s="440"/>
    </row>
    <row r="64" spans="1:13" s="20" customFormat="1" ht="15" customHeight="1">
      <c r="A64" s="422"/>
      <c r="B64" s="424"/>
      <c r="C64" s="425"/>
      <c r="D64" s="426"/>
      <c r="E64" s="128"/>
      <c r="F64" s="163" t="str">
        <f>IF(E64&lt;&gt;"",VLOOKUP(E64,コード表!$C$2:$D$160,2,FALSE),"")</f>
        <v/>
      </c>
      <c r="G64" s="156"/>
      <c r="H64" s="428"/>
      <c r="I64" s="431"/>
      <c r="J64" s="431"/>
      <c r="K64" s="434"/>
      <c r="L64" s="437"/>
      <c r="M64" s="440"/>
    </row>
    <row r="65" spans="1:13" s="20" customFormat="1" ht="15" customHeight="1">
      <c r="A65" s="423"/>
      <c r="B65" s="424"/>
      <c r="C65" s="425"/>
      <c r="D65" s="426"/>
      <c r="E65" s="129"/>
      <c r="F65" s="164" t="str">
        <f>IF(E65&lt;&gt;"",VLOOKUP(E65,コード表!$C$2:$D$160,2,FALSE),"")</f>
        <v/>
      </c>
      <c r="G65" s="157"/>
      <c r="H65" s="429"/>
      <c r="I65" s="432"/>
      <c r="J65" s="432"/>
      <c r="K65" s="435"/>
      <c r="L65" s="438"/>
      <c r="M65" s="441"/>
    </row>
    <row r="66" spans="1:13" s="20" customFormat="1" ht="15" customHeight="1">
      <c r="A66" s="421">
        <v>16</v>
      </c>
      <c r="B66" s="424"/>
      <c r="C66" s="425"/>
      <c r="D66" s="426"/>
      <c r="E66" s="130"/>
      <c r="F66" s="162" t="str">
        <f>IF(E66&lt;&gt;"",VLOOKUP(E66,コード表!$C$2:$D$160,2,FALSE),"")</f>
        <v/>
      </c>
      <c r="G66" s="155"/>
      <c r="H66" s="427"/>
      <c r="I66" s="430"/>
      <c r="J66" s="430"/>
      <c r="K66" s="433"/>
      <c r="L66" s="436"/>
      <c r="M66" s="439"/>
    </row>
    <row r="67" spans="1:13" s="20" customFormat="1" ht="15" customHeight="1">
      <c r="A67" s="422"/>
      <c r="B67" s="424"/>
      <c r="C67" s="425"/>
      <c r="D67" s="426"/>
      <c r="E67" s="128"/>
      <c r="F67" s="163" t="str">
        <f>IF(E67&lt;&gt;"",VLOOKUP(E67,コード表!$C$2:$D$160,2,FALSE),"")</f>
        <v/>
      </c>
      <c r="G67" s="156"/>
      <c r="H67" s="428"/>
      <c r="I67" s="431"/>
      <c r="J67" s="431"/>
      <c r="K67" s="434"/>
      <c r="L67" s="437"/>
      <c r="M67" s="440"/>
    </row>
    <row r="68" spans="1:13" s="20" customFormat="1" ht="15" customHeight="1">
      <c r="A68" s="422"/>
      <c r="B68" s="424"/>
      <c r="C68" s="425"/>
      <c r="D68" s="426"/>
      <c r="E68" s="128"/>
      <c r="F68" s="163" t="str">
        <f>IF(E68&lt;&gt;"",VLOOKUP(E68,コード表!$C$2:$D$160,2,FALSE),"")</f>
        <v/>
      </c>
      <c r="G68" s="156"/>
      <c r="H68" s="428"/>
      <c r="I68" s="431"/>
      <c r="J68" s="431"/>
      <c r="K68" s="434"/>
      <c r="L68" s="437"/>
      <c r="M68" s="440"/>
    </row>
    <row r="69" spans="1:13" s="20" customFormat="1" ht="15" customHeight="1">
      <c r="A69" s="423"/>
      <c r="B69" s="424"/>
      <c r="C69" s="425"/>
      <c r="D69" s="426"/>
      <c r="E69" s="129"/>
      <c r="F69" s="164" t="str">
        <f>IF(E69&lt;&gt;"",VLOOKUP(E69,コード表!$C$2:$D$160,2,FALSE),"")</f>
        <v/>
      </c>
      <c r="G69" s="157"/>
      <c r="H69" s="429"/>
      <c r="I69" s="432"/>
      <c r="J69" s="432"/>
      <c r="K69" s="435"/>
      <c r="L69" s="438"/>
      <c r="M69" s="441"/>
    </row>
    <row r="70" spans="1:13" s="20" customFormat="1" ht="15" customHeight="1">
      <c r="A70" s="421">
        <v>17</v>
      </c>
      <c r="B70" s="424"/>
      <c r="C70" s="425"/>
      <c r="D70" s="426"/>
      <c r="E70" s="130"/>
      <c r="F70" s="162" t="str">
        <f>IF(E70&lt;&gt;"",VLOOKUP(E70,コード表!$C$2:$D$160,2,FALSE),"")</f>
        <v/>
      </c>
      <c r="G70" s="155"/>
      <c r="H70" s="427"/>
      <c r="I70" s="430"/>
      <c r="J70" s="430"/>
      <c r="K70" s="433"/>
      <c r="L70" s="436"/>
      <c r="M70" s="439"/>
    </row>
    <row r="71" spans="1:13" s="20" customFormat="1" ht="15" customHeight="1">
      <c r="A71" s="422"/>
      <c r="B71" s="424"/>
      <c r="C71" s="425"/>
      <c r="D71" s="426"/>
      <c r="E71" s="128"/>
      <c r="F71" s="163" t="str">
        <f>IF(E71&lt;&gt;"",VLOOKUP(E71,コード表!$C$2:$D$160,2,FALSE),"")</f>
        <v/>
      </c>
      <c r="G71" s="156"/>
      <c r="H71" s="428"/>
      <c r="I71" s="431"/>
      <c r="J71" s="431"/>
      <c r="K71" s="434"/>
      <c r="L71" s="437"/>
      <c r="M71" s="440"/>
    </row>
    <row r="72" spans="1:13" s="20" customFormat="1" ht="15" customHeight="1">
      <c r="A72" s="422"/>
      <c r="B72" s="424"/>
      <c r="C72" s="425"/>
      <c r="D72" s="426"/>
      <c r="E72" s="128"/>
      <c r="F72" s="163" t="str">
        <f>IF(E72&lt;&gt;"",VLOOKUP(E72,コード表!$C$2:$D$160,2,FALSE),"")</f>
        <v/>
      </c>
      <c r="G72" s="156"/>
      <c r="H72" s="428"/>
      <c r="I72" s="431"/>
      <c r="J72" s="431"/>
      <c r="K72" s="434"/>
      <c r="L72" s="437"/>
      <c r="M72" s="440"/>
    </row>
    <row r="73" spans="1:13" s="20" customFormat="1" ht="15" customHeight="1">
      <c r="A73" s="423"/>
      <c r="B73" s="424"/>
      <c r="C73" s="425"/>
      <c r="D73" s="426"/>
      <c r="E73" s="129"/>
      <c r="F73" s="164" t="str">
        <f>IF(E73&lt;&gt;"",VLOOKUP(E73,コード表!$C$2:$D$160,2,FALSE),"")</f>
        <v/>
      </c>
      <c r="G73" s="157"/>
      <c r="H73" s="429"/>
      <c r="I73" s="432"/>
      <c r="J73" s="432"/>
      <c r="K73" s="435"/>
      <c r="L73" s="438"/>
      <c r="M73" s="441"/>
    </row>
    <row r="74" spans="1:13" s="20" customFormat="1" ht="15" customHeight="1">
      <c r="A74" s="421">
        <v>18</v>
      </c>
      <c r="B74" s="424"/>
      <c r="C74" s="425"/>
      <c r="D74" s="426"/>
      <c r="E74" s="130"/>
      <c r="F74" s="162" t="str">
        <f>IF(E74&lt;&gt;"",VLOOKUP(E74,コード表!$C$2:$D$160,2,FALSE),"")</f>
        <v/>
      </c>
      <c r="G74" s="155"/>
      <c r="H74" s="427"/>
      <c r="I74" s="430"/>
      <c r="J74" s="430"/>
      <c r="K74" s="433"/>
      <c r="L74" s="436"/>
      <c r="M74" s="439"/>
    </row>
    <row r="75" spans="1:13" s="20" customFormat="1" ht="15" customHeight="1">
      <c r="A75" s="422"/>
      <c r="B75" s="424"/>
      <c r="C75" s="425"/>
      <c r="D75" s="426"/>
      <c r="E75" s="128"/>
      <c r="F75" s="163" t="str">
        <f>IF(E75&lt;&gt;"",VLOOKUP(E75,コード表!$C$2:$D$160,2,FALSE),"")</f>
        <v/>
      </c>
      <c r="G75" s="156"/>
      <c r="H75" s="428"/>
      <c r="I75" s="431"/>
      <c r="J75" s="431"/>
      <c r="K75" s="434"/>
      <c r="L75" s="437"/>
      <c r="M75" s="440"/>
    </row>
    <row r="76" spans="1:13" s="20" customFormat="1" ht="15" customHeight="1">
      <c r="A76" s="422"/>
      <c r="B76" s="424"/>
      <c r="C76" s="425"/>
      <c r="D76" s="426"/>
      <c r="E76" s="128"/>
      <c r="F76" s="163" t="str">
        <f>IF(E76&lt;&gt;"",VLOOKUP(E76,コード表!$C$2:$D$160,2,FALSE),"")</f>
        <v/>
      </c>
      <c r="G76" s="156"/>
      <c r="H76" s="428"/>
      <c r="I76" s="431"/>
      <c r="J76" s="431"/>
      <c r="K76" s="434"/>
      <c r="L76" s="437"/>
      <c r="M76" s="440"/>
    </row>
    <row r="77" spans="1:13" s="20" customFormat="1" ht="15" customHeight="1">
      <c r="A77" s="423"/>
      <c r="B77" s="424"/>
      <c r="C77" s="425"/>
      <c r="D77" s="426"/>
      <c r="E77" s="129"/>
      <c r="F77" s="164" t="str">
        <f>IF(E77&lt;&gt;"",VLOOKUP(E77,コード表!$C$2:$D$160,2,FALSE),"")</f>
        <v/>
      </c>
      <c r="G77" s="157"/>
      <c r="H77" s="429"/>
      <c r="I77" s="432"/>
      <c r="J77" s="432"/>
      <c r="K77" s="435"/>
      <c r="L77" s="438"/>
      <c r="M77" s="441"/>
    </row>
    <row r="78" spans="1:13" s="20" customFormat="1" ht="15" customHeight="1">
      <c r="A78" s="421">
        <v>19</v>
      </c>
      <c r="B78" s="424"/>
      <c r="C78" s="425"/>
      <c r="D78" s="426"/>
      <c r="E78" s="130"/>
      <c r="F78" s="162" t="str">
        <f>IF(E78&lt;&gt;"",VLOOKUP(E78,コード表!$C$2:$D$160,2,FALSE),"")</f>
        <v/>
      </c>
      <c r="G78" s="155"/>
      <c r="H78" s="427"/>
      <c r="I78" s="430"/>
      <c r="J78" s="430"/>
      <c r="K78" s="433"/>
      <c r="L78" s="436"/>
      <c r="M78" s="439"/>
    </row>
    <row r="79" spans="1:13" s="20" customFormat="1" ht="15" customHeight="1">
      <c r="A79" s="422"/>
      <c r="B79" s="424"/>
      <c r="C79" s="425"/>
      <c r="D79" s="426"/>
      <c r="E79" s="128"/>
      <c r="F79" s="163" t="str">
        <f>IF(E79&lt;&gt;"",VLOOKUP(E79,コード表!$C$2:$D$160,2,FALSE),"")</f>
        <v/>
      </c>
      <c r="G79" s="156"/>
      <c r="H79" s="428"/>
      <c r="I79" s="431"/>
      <c r="J79" s="431"/>
      <c r="K79" s="434"/>
      <c r="L79" s="437"/>
      <c r="M79" s="440"/>
    </row>
    <row r="80" spans="1:13" s="20" customFormat="1" ht="15" customHeight="1">
      <c r="A80" s="422"/>
      <c r="B80" s="424"/>
      <c r="C80" s="425"/>
      <c r="D80" s="426"/>
      <c r="E80" s="128"/>
      <c r="F80" s="163" t="str">
        <f>IF(E80&lt;&gt;"",VLOOKUP(E80,コード表!$C$2:$D$160,2,FALSE),"")</f>
        <v/>
      </c>
      <c r="G80" s="156"/>
      <c r="H80" s="428"/>
      <c r="I80" s="431"/>
      <c r="J80" s="431"/>
      <c r="K80" s="434"/>
      <c r="L80" s="437"/>
      <c r="M80" s="440"/>
    </row>
    <row r="81" spans="1:13" s="20" customFormat="1" ht="15" customHeight="1">
      <c r="A81" s="423"/>
      <c r="B81" s="424"/>
      <c r="C81" s="425"/>
      <c r="D81" s="426"/>
      <c r="E81" s="129"/>
      <c r="F81" s="164" t="str">
        <f>IF(E81&lt;&gt;"",VLOOKUP(E81,コード表!$C$2:$D$160,2,FALSE),"")</f>
        <v/>
      </c>
      <c r="G81" s="157"/>
      <c r="H81" s="429"/>
      <c r="I81" s="432"/>
      <c r="J81" s="432"/>
      <c r="K81" s="435"/>
      <c r="L81" s="438"/>
      <c r="M81" s="441"/>
    </row>
    <row r="82" spans="1:13" s="20" customFormat="1" ht="15" customHeight="1">
      <c r="A82" s="421">
        <v>20</v>
      </c>
      <c r="B82" s="424"/>
      <c r="C82" s="425"/>
      <c r="D82" s="426"/>
      <c r="E82" s="130"/>
      <c r="F82" s="162" t="str">
        <f>IF(E82&lt;&gt;"",VLOOKUP(E82,コード表!$C$2:$D$160,2,FALSE),"")</f>
        <v/>
      </c>
      <c r="G82" s="155"/>
      <c r="H82" s="427"/>
      <c r="I82" s="430"/>
      <c r="J82" s="430"/>
      <c r="K82" s="433"/>
      <c r="L82" s="436"/>
      <c r="M82" s="439"/>
    </row>
    <row r="83" spans="1:13" s="20" customFormat="1" ht="15" customHeight="1">
      <c r="A83" s="422"/>
      <c r="B83" s="424"/>
      <c r="C83" s="425"/>
      <c r="D83" s="426"/>
      <c r="E83" s="128"/>
      <c r="F83" s="163" t="str">
        <f>IF(E83&lt;&gt;"",VLOOKUP(E83,コード表!$C$2:$D$160,2,FALSE),"")</f>
        <v/>
      </c>
      <c r="G83" s="156"/>
      <c r="H83" s="428"/>
      <c r="I83" s="431"/>
      <c r="J83" s="431"/>
      <c r="K83" s="434"/>
      <c r="L83" s="437"/>
      <c r="M83" s="440"/>
    </row>
    <row r="84" spans="1:13" s="20" customFormat="1" ht="15" customHeight="1">
      <c r="A84" s="422"/>
      <c r="B84" s="424"/>
      <c r="C84" s="425"/>
      <c r="D84" s="426"/>
      <c r="E84" s="128"/>
      <c r="F84" s="163" t="str">
        <f>IF(E84&lt;&gt;"",VLOOKUP(E84,コード表!$C$2:$D$160,2,FALSE),"")</f>
        <v/>
      </c>
      <c r="G84" s="156"/>
      <c r="H84" s="428"/>
      <c r="I84" s="431"/>
      <c r="J84" s="431"/>
      <c r="K84" s="434"/>
      <c r="L84" s="437"/>
      <c r="M84" s="440"/>
    </row>
    <row r="85" spans="1:13" s="20" customFormat="1" ht="15" customHeight="1" thickBot="1">
      <c r="A85" s="423"/>
      <c r="B85" s="442"/>
      <c r="C85" s="443"/>
      <c r="D85" s="444"/>
      <c r="E85" s="131"/>
      <c r="F85" s="164" t="str">
        <f>IF(E85&lt;&gt;"",VLOOKUP(E85,コード表!$C$2:$D$160,2,FALSE),"")</f>
        <v/>
      </c>
      <c r="G85" s="157"/>
      <c r="H85" s="429"/>
      <c r="I85" s="432"/>
      <c r="J85" s="432"/>
      <c r="K85" s="435"/>
      <c r="L85" s="438"/>
      <c r="M85" s="441"/>
    </row>
    <row r="86" spans="1:13" s="20" customFormat="1" ht="15" customHeight="1">
      <c r="A86" s="421">
        <v>21</v>
      </c>
      <c r="B86" s="449"/>
      <c r="C86" s="450"/>
      <c r="D86" s="451"/>
      <c r="E86" s="127"/>
      <c r="F86" s="162" t="str">
        <f>IF(E86&lt;&gt;"",VLOOKUP(E86,コード表!$C$2:$D$160,2,FALSE),"")</f>
        <v/>
      </c>
      <c r="G86" s="155"/>
      <c r="H86" s="427"/>
      <c r="I86" s="430"/>
      <c r="J86" s="430"/>
      <c r="K86" s="433"/>
      <c r="L86" s="436"/>
      <c r="M86" s="439"/>
    </row>
    <row r="87" spans="1:13" s="20" customFormat="1" ht="15" customHeight="1">
      <c r="A87" s="422"/>
      <c r="B87" s="424"/>
      <c r="C87" s="425"/>
      <c r="D87" s="452"/>
      <c r="E87" s="128"/>
      <c r="F87" s="163" t="str">
        <f>IF(E87&lt;&gt;"",VLOOKUP(E87,コード表!$C$2:$D$160,2,FALSE),"")</f>
        <v/>
      </c>
      <c r="G87" s="156"/>
      <c r="H87" s="428"/>
      <c r="I87" s="431"/>
      <c r="J87" s="431"/>
      <c r="K87" s="434"/>
      <c r="L87" s="437"/>
      <c r="M87" s="440"/>
    </row>
    <row r="88" spans="1:13" s="20" customFormat="1" ht="15" customHeight="1">
      <c r="A88" s="422"/>
      <c r="B88" s="424"/>
      <c r="C88" s="425"/>
      <c r="D88" s="452"/>
      <c r="E88" s="128"/>
      <c r="F88" s="163" t="str">
        <f>IF(E88&lt;&gt;"",VLOOKUP(E88,コード表!$C$2:$D$160,2,FALSE),"")</f>
        <v/>
      </c>
      <c r="G88" s="156"/>
      <c r="H88" s="428"/>
      <c r="I88" s="431"/>
      <c r="J88" s="431"/>
      <c r="K88" s="434"/>
      <c r="L88" s="437"/>
      <c r="M88" s="440"/>
    </row>
    <row r="89" spans="1:13" s="20" customFormat="1" ht="15" customHeight="1">
      <c r="A89" s="423"/>
      <c r="B89" s="424"/>
      <c r="C89" s="425"/>
      <c r="D89" s="452"/>
      <c r="E89" s="129"/>
      <c r="F89" s="164" t="str">
        <f>IF(E89&lt;&gt;"",VLOOKUP(E89,コード表!$C$2:$D$160,2,FALSE),"")</f>
        <v/>
      </c>
      <c r="G89" s="157"/>
      <c r="H89" s="429"/>
      <c r="I89" s="432"/>
      <c r="J89" s="432"/>
      <c r="K89" s="435"/>
      <c r="L89" s="438"/>
      <c r="M89" s="441"/>
    </row>
    <row r="90" spans="1:13" s="20" customFormat="1" ht="15" customHeight="1">
      <c r="A90" s="421">
        <v>22</v>
      </c>
      <c r="B90" s="424"/>
      <c r="C90" s="425"/>
      <c r="D90" s="426"/>
      <c r="E90" s="130"/>
      <c r="F90" s="162" t="str">
        <f>IF(E90&lt;&gt;"",VLOOKUP(E90,コード表!$C$2:$D$160,2,FALSE),"")</f>
        <v/>
      </c>
      <c r="G90" s="155"/>
      <c r="H90" s="427"/>
      <c r="I90" s="430"/>
      <c r="J90" s="430"/>
      <c r="K90" s="433"/>
      <c r="L90" s="436"/>
      <c r="M90" s="439"/>
    </row>
    <row r="91" spans="1:13" s="20" customFormat="1" ht="15" customHeight="1">
      <c r="A91" s="422"/>
      <c r="B91" s="424"/>
      <c r="C91" s="425"/>
      <c r="D91" s="426"/>
      <c r="E91" s="128"/>
      <c r="F91" s="163" t="str">
        <f>IF(E91&lt;&gt;"",VLOOKUP(E91,コード表!$C$2:$D$160,2,FALSE),"")</f>
        <v/>
      </c>
      <c r="G91" s="156"/>
      <c r="H91" s="428"/>
      <c r="I91" s="431"/>
      <c r="J91" s="431"/>
      <c r="K91" s="434"/>
      <c r="L91" s="437"/>
      <c r="M91" s="440"/>
    </row>
    <row r="92" spans="1:13" s="20" customFormat="1" ht="15" customHeight="1">
      <c r="A92" s="422"/>
      <c r="B92" s="424"/>
      <c r="C92" s="425"/>
      <c r="D92" s="426"/>
      <c r="E92" s="128"/>
      <c r="F92" s="163" t="str">
        <f>IF(E92&lt;&gt;"",VLOOKUP(E92,コード表!$C$2:$D$160,2,FALSE),"")</f>
        <v/>
      </c>
      <c r="G92" s="156"/>
      <c r="H92" s="428"/>
      <c r="I92" s="431"/>
      <c r="J92" s="431"/>
      <c r="K92" s="434"/>
      <c r="L92" s="437"/>
      <c r="M92" s="440"/>
    </row>
    <row r="93" spans="1:13" s="20" customFormat="1" ht="15" customHeight="1">
      <c r="A93" s="423"/>
      <c r="B93" s="424"/>
      <c r="C93" s="425"/>
      <c r="D93" s="426"/>
      <c r="E93" s="129"/>
      <c r="F93" s="164" t="str">
        <f>IF(E93&lt;&gt;"",VLOOKUP(E93,コード表!$C$2:$D$160,2,FALSE),"")</f>
        <v/>
      </c>
      <c r="G93" s="157"/>
      <c r="H93" s="429"/>
      <c r="I93" s="432"/>
      <c r="J93" s="432"/>
      <c r="K93" s="435"/>
      <c r="L93" s="438"/>
      <c r="M93" s="441"/>
    </row>
    <row r="94" spans="1:13" s="20" customFormat="1" ht="15" customHeight="1">
      <c r="A94" s="421">
        <v>23</v>
      </c>
      <c r="B94" s="424"/>
      <c r="C94" s="425"/>
      <c r="D94" s="426"/>
      <c r="E94" s="130"/>
      <c r="F94" s="162" t="str">
        <f>IF(E94&lt;&gt;"",VLOOKUP(E94,コード表!$C$2:$D$160,2,FALSE),"")</f>
        <v/>
      </c>
      <c r="G94" s="155"/>
      <c r="H94" s="427"/>
      <c r="I94" s="430"/>
      <c r="J94" s="430"/>
      <c r="K94" s="433"/>
      <c r="L94" s="436"/>
      <c r="M94" s="439"/>
    </row>
    <row r="95" spans="1:13" s="20" customFormat="1" ht="15" customHeight="1">
      <c r="A95" s="422"/>
      <c r="B95" s="424"/>
      <c r="C95" s="425"/>
      <c r="D95" s="426"/>
      <c r="E95" s="128"/>
      <c r="F95" s="163" t="str">
        <f>IF(E95&lt;&gt;"",VLOOKUP(E95,コード表!$C$2:$D$160,2,FALSE),"")</f>
        <v/>
      </c>
      <c r="G95" s="156"/>
      <c r="H95" s="428"/>
      <c r="I95" s="431"/>
      <c r="J95" s="431"/>
      <c r="K95" s="434"/>
      <c r="L95" s="437"/>
      <c r="M95" s="440"/>
    </row>
    <row r="96" spans="1:13" s="20" customFormat="1" ht="15" customHeight="1">
      <c r="A96" s="422"/>
      <c r="B96" s="424"/>
      <c r="C96" s="425"/>
      <c r="D96" s="426"/>
      <c r="E96" s="128"/>
      <c r="F96" s="163" t="str">
        <f>IF(E96&lt;&gt;"",VLOOKUP(E96,コード表!$C$2:$D$160,2,FALSE),"")</f>
        <v/>
      </c>
      <c r="G96" s="156"/>
      <c r="H96" s="428"/>
      <c r="I96" s="431"/>
      <c r="J96" s="431"/>
      <c r="K96" s="434"/>
      <c r="L96" s="437"/>
      <c r="M96" s="440"/>
    </row>
    <row r="97" spans="1:13" s="20" customFormat="1" ht="15" customHeight="1">
      <c r="A97" s="423"/>
      <c r="B97" s="424"/>
      <c r="C97" s="425"/>
      <c r="D97" s="426"/>
      <c r="E97" s="129"/>
      <c r="F97" s="164" t="str">
        <f>IF(E97&lt;&gt;"",VLOOKUP(E97,コード表!$C$2:$D$160,2,FALSE),"")</f>
        <v/>
      </c>
      <c r="G97" s="157"/>
      <c r="H97" s="429"/>
      <c r="I97" s="432"/>
      <c r="J97" s="432"/>
      <c r="K97" s="435"/>
      <c r="L97" s="438"/>
      <c r="M97" s="441"/>
    </row>
    <row r="98" spans="1:13" s="20" customFormat="1" ht="15" customHeight="1">
      <c r="A98" s="421">
        <v>24</v>
      </c>
      <c r="B98" s="424"/>
      <c r="C98" s="425"/>
      <c r="D98" s="426"/>
      <c r="E98" s="130"/>
      <c r="F98" s="162" t="str">
        <f>IF(E98&lt;&gt;"",VLOOKUP(E98,コード表!$C$2:$D$160,2,FALSE),"")</f>
        <v/>
      </c>
      <c r="G98" s="155"/>
      <c r="H98" s="427"/>
      <c r="I98" s="430"/>
      <c r="J98" s="430"/>
      <c r="K98" s="433"/>
      <c r="L98" s="436"/>
      <c r="M98" s="439"/>
    </row>
    <row r="99" spans="1:13" s="20" customFormat="1" ht="15" customHeight="1">
      <c r="A99" s="422"/>
      <c r="B99" s="424"/>
      <c r="C99" s="425"/>
      <c r="D99" s="426"/>
      <c r="E99" s="128"/>
      <c r="F99" s="163" t="str">
        <f>IF(E99&lt;&gt;"",VLOOKUP(E99,コード表!$C$2:$D$160,2,FALSE),"")</f>
        <v/>
      </c>
      <c r="G99" s="156"/>
      <c r="H99" s="428"/>
      <c r="I99" s="431"/>
      <c r="J99" s="431"/>
      <c r="K99" s="434"/>
      <c r="L99" s="437"/>
      <c r="M99" s="440"/>
    </row>
    <row r="100" spans="1:13" s="20" customFormat="1" ht="15" customHeight="1">
      <c r="A100" s="422"/>
      <c r="B100" s="424"/>
      <c r="C100" s="425"/>
      <c r="D100" s="426"/>
      <c r="E100" s="128"/>
      <c r="F100" s="163" t="str">
        <f>IF(E100&lt;&gt;"",VLOOKUP(E100,コード表!$C$2:$D$160,2,FALSE),"")</f>
        <v/>
      </c>
      <c r="G100" s="156"/>
      <c r="H100" s="428"/>
      <c r="I100" s="431"/>
      <c r="J100" s="431"/>
      <c r="K100" s="434"/>
      <c r="L100" s="437"/>
      <c r="M100" s="440"/>
    </row>
    <row r="101" spans="1:13" s="20" customFormat="1" ht="15" customHeight="1">
      <c r="A101" s="423"/>
      <c r="B101" s="424"/>
      <c r="C101" s="425"/>
      <c r="D101" s="426"/>
      <c r="E101" s="129"/>
      <c r="F101" s="164" t="str">
        <f>IF(E101&lt;&gt;"",VLOOKUP(E101,コード表!$C$2:$D$160,2,FALSE),"")</f>
        <v/>
      </c>
      <c r="G101" s="157"/>
      <c r="H101" s="429"/>
      <c r="I101" s="432"/>
      <c r="J101" s="432"/>
      <c r="K101" s="435"/>
      <c r="L101" s="438"/>
      <c r="M101" s="441"/>
    </row>
    <row r="102" spans="1:13" s="20" customFormat="1" ht="15" customHeight="1">
      <c r="A102" s="421">
        <v>25</v>
      </c>
      <c r="B102" s="424"/>
      <c r="C102" s="425"/>
      <c r="D102" s="426"/>
      <c r="E102" s="130"/>
      <c r="F102" s="162" t="str">
        <f>IF(E102&lt;&gt;"",VLOOKUP(E102,コード表!$C$2:$D$160,2,FALSE),"")</f>
        <v/>
      </c>
      <c r="G102" s="155"/>
      <c r="H102" s="427"/>
      <c r="I102" s="430"/>
      <c r="J102" s="430"/>
      <c r="K102" s="433"/>
      <c r="L102" s="436"/>
      <c r="M102" s="439"/>
    </row>
    <row r="103" spans="1:13" s="20" customFormat="1" ht="15" customHeight="1">
      <c r="A103" s="422"/>
      <c r="B103" s="424"/>
      <c r="C103" s="425"/>
      <c r="D103" s="426"/>
      <c r="E103" s="128"/>
      <c r="F103" s="163" t="str">
        <f>IF(E103&lt;&gt;"",VLOOKUP(E103,コード表!$C$2:$D$160,2,FALSE),"")</f>
        <v/>
      </c>
      <c r="G103" s="156"/>
      <c r="H103" s="428"/>
      <c r="I103" s="431"/>
      <c r="J103" s="431"/>
      <c r="K103" s="434"/>
      <c r="L103" s="437"/>
      <c r="M103" s="440"/>
    </row>
    <row r="104" spans="1:13" s="20" customFormat="1" ht="15" customHeight="1">
      <c r="A104" s="422"/>
      <c r="B104" s="424"/>
      <c r="C104" s="425"/>
      <c r="D104" s="426"/>
      <c r="E104" s="128"/>
      <c r="F104" s="163" t="str">
        <f>IF(E104&lt;&gt;"",VLOOKUP(E104,コード表!$C$2:$D$160,2,FALSE),"")</f>
        <v/>
      </c>
      <c r="G104" s="156"/>
      <c r="H104" s="428"/>
      <c r="I104" s="431"/>
      <c r="J104" s="431"/>
      <c r="K104" s="434"/>
      <c r="L104" s="437"/>
      <c r="M104" s="440"/>
    </row>
    <row r="105" spans="1:13" s="20" customFormat="1" ht="15" customHeight="1">
      <c r="A105" s="423"/>
      <c r="B105" s="424"/>
      <c r="C105" s="425"/>
      <c r="D105" s="426"/>
      <c r="E105" s="129"/>
      <c r="F105" s="164" t="str">
        <f>IF(E105&lt;&gt;"",VLOOKUP(E105,コード表!$C$2:$D$160,2,FALSE),"")</f>
        <v/>
      </c>
      <c r="G105" s="157"/>
      <c r="H105" s="429"/>
      <c r="I105" s="432"/>
      <c r="J105" s="432"/>
      <c r="K105" s="435"/>
      <c r="L105" s="438"/>
      <c r="M105" s="441"/>
    </row>
    <row r="106" spans="1:13" s="20" customFormat="1" ht="15" customHeight="1">
      <c r="A106" s="421">
        <v>26</v>
      </c>
      <c r="B106" s="424"/>
      <c r="C106" s="425"/>
      <c r="D106" s="426"/>
      <c r="E106" s="130"/>
      <c r="F106" s="162" t="str">
        <f>IF(E106&lt;&gt;"",VLOOKUP(E106,コード表!$C$2:$D$160,2,FALSE),"")</f>
        <v/>
      </c>
      <c r="G106" s="155"/>
      <c r="H106" s="427"/>
      <c r="I106" s="430"/>
      <c r="J106" s="430"/>
      <c r="K106" s="433"/>
      <c r="L106" s="436"/>
      <c r="M106" s="439"/>
    </row>
    <row r="107" spans="1:13" s="20" customFormat="1" ht="15" customHeight="1">
      <c r="A107" s="422"/>
      <c r="B107" s="424"/>
      <c r="C107" s="425"/>
      <c r="D107" s="426"/>
      <c r="E107" s="128"/>
      <c r="F107" s="163" t="str">
        <f>IF(E107&lt;&gt;"",VLOOKUP(E107,コード表!$C$2:$D$160,2,FALSE),"")</f>
        <v/>
      </c>
      <c r="G107" s="156"/>
      <c r="H107" s="428"/>
      <c r="I107" s="431"/>
      <c r="J107" s="431"/>
      <c r="K107" s="434"/>
      <c r="L107" s="437"/>
      <c r="M107" s="440"/>
    </row>
    <row r="108" spans="1:13" s="20" customFormat="1" ht="15" customHeight="1">
      <c r="A108" s="422"/>
      <c r="B108" s="424"/>
      <c r="C108" s="425"/>
      <c r="D108" s="426"/>
      <c r="E108" s="128"/>
      <c r="F108" s="163" t="str">
        <f>IF(E108&lt;&gt;"",VLOOKUP(E108,コード表!$C$2:$D$160,2,FALSE),"")</f>
        <v/>
      </c>
      <c r="G108" s="156"/>
      <c r="H108" s="428"/>
      <c r="I108" s="431"/>
      <c r="J108" s="431"/>
      <c r="K108" s="434"/>
      <c r="L108" s="437"/>
      <c r="M108" s="440"/>
    </row>
    <row r="109" spans="1:13" s="20" customFormat="1" ht="15" customHeight="1">
      <c r="A109" s="423"/>
      <c r="B109" s="424"/>
      <c r="C109" s="425"/>
      <c r="D109" s="426"/>
      <c r="E109" s="129"/>
      <c r="F109" s="164" t="str">
        <f>IF(E109&lt;&gt;"",VLOOKUP(E109,コード表!$C$2:$D$160,2,FALSE),"")</f>
        <v/>
      </c>
      <c r="G109" s="157"/>
      <c r="H109" s="429"/>
      <c r="I109" s="432"/>
      <c r="J109" s="432"/>
      <c r="K109" s="435"/>
      <c r="L109" s="438"/>
      <c r="M109" s="441"/>
    </row>
    <row r="110" spans="1:13" s="20" customFormat="1" ht="15" customHeight="1">
      <c r="A110" s="421">
        <v>27</v>
      </c>
      <c r="B110" s="424"/>
      <c r="C110" s="425"/>
      <c r="D110" s="426"/>
      <c r="E110" s="130"/>
      <c r="F110" s="162" t="str">
        <f>IF(E110&lt;&gt;"",VLOOKUP(E110,コード表!$C$2:$D$160,2,FALSE),"")</f>
        <v/>
      </c>
      <c r="G110" s="155"/>
      <c r="H110" s="427"/>
      <c r="I110" s="430"/>
      <c r="J110" s="430"/>
      <c r="K110" s="433"/>
      <c r="L110" s="436"/>
      <c r="M110" s="439"/>
    </row>
    <row r="111" spans="1:13" s="20" customFormat="1" ht="15" customHeight="1">
      <c r="A111" s="422"/>
      <c r="B111" s="424"/>
      <c r="C111" s="425"/>
      <c r="D111" s="426"/>
      <c r="E111" s="128"/>
      <c r="F111" s="163" t="str">
        <f>IF(E111&lt;&gt;"",VLOOKUP(E111,コード表!$C$2:$D$160,2,FALSE),"")</f>
        <v/>
      </c>
      <c r="G111" s="156"/>
      <c r="H111" s="428"/>
      <c r="I111" s="431"/>
      <c r="J111" s="431"/>
      <c r="K111" s="434"/>
      <c r="L111" s="437"/>
      <c r="M111" s="440"/>
    </row>
    <row r="112" spans="1:13" s="20" customFormat="1" ht="15" customHeight="1">
      <c r="A112" s="422"/>
      <c r="B112" s="424"/>
      <c r="C112" s="425"/>
      <c r="D112" s="426"/>
      <c r="E112" s="128"/>
      <c r="F112" s="163" t="str">
        <f>IF(E112&lt;&gt;"",VLOOKUP(E112,コード表!$C$2:$D$160,2,FALSE),"")</f>
        <v/>
      </c>
      <c r="G112" s="156"/>
      <c r="H112" s="428"/>
      <c r="I112" s="431"/>
      <c r="J112" s="431"/>
      <c r="K112" s="434"/>
      <c r="L112" s="437"/>
      <c r="M112" s="440"/>
    </row>
    <row r="113" spans="1:13" s="20" customFormat="1" ht="15" customHeight="1">
      <c r="A113" s="423"/>
      <c r="B113" s="424"/>
      <c r="C113" s="425"/>
      <c r="D113" s="426"/>
      <c r="E113" s="129"/>
      <c r="F113" s="164" t="str">
        <f>IF(E113&lt;&gt;"",VLOOKUP(E113,コード表!$C$2:$D$160,2,FALSE),"")</f>
        <v/>
      </c>
      <c r="G113" s="157"/>
      <c r="H113" s="429"/>
      <c r="I113" s="432"/>
      <c r="J113" s="432"/>
      <c r="K113" s="435"/>
      <c r="L113" s="438"/>
      <c r="M113" s="441"/>
    </row>
    <row r="114" spans="1:13" s="20" customFormat="1" ht="15" customHeight="1">
      <c r="A114" s="421">
        <v>28</v>
      </c>
      <c r="B114" s="424"/>
      <c r="C114" s="425"/>
      <c r="D114" s="426"/>
      <c r="E114" s="130"/>
      <c r="F114" s="162" t="str">
        <f>IF(E114&lt;&gt;"",VLOOKUP(E114,コード表!$C$2:$D$160,2,FALSE),"")</f>
        <v/>
      </c>
      <c r="G114" s="155"/>
      <c r="H114" s="427"/>
      <c r="I114" s="430"/>
      <c r="J114" s="430"/>
      <c r="K114" s="433"/>
      <c r="L114" s="436"/>
      <c r="M114" s="439"/>
    </row>
    <row r="115" spans="1:13" s="20" customFormat="1" ht="15" customHeight="1">
      <c r="A115" s="422"/>
      <c r="B115" s="424"/>
      <c r="C115" s="425"/>
      <c r="D115" s="426"/>
      <c r="E115" s="128"/>
      <c r="F115" s="163" t="str">
        <f>IF(E115&lt;&gt;"",VLOOKUP(E115,コード表!$C$2:$D$160,2,FALSE),"")</f>
        <v/>
      </c>
      <c r="G115" s="156"/>
      <c r="H115" s="428"/>
      <c r="I115" s="431"/>
      <c r="J115" s="431"/>
      <c r="K115" s="434"/>
      <c r="L115" s="437"/>
      <c r="M115" s="440"/>
    </row>
    <row r="116" spans="1:13" s="20" customFormat="1" ht="15" customHeight="1">
      <c r="A116" s="422"/>
      <c r="B116" s="424"/>
      <c r="C116" s="425"/>
      <c r="D116" s="426"/>
      <c r="E116" s="128"/>
      <c r="F116" s="163" t="str">
        <f>IF(E116&lt;&gt;"",VLOOKUP(E116,コード表!$C$2:$D$160,2,FALSE),"")</f>
        <v/>
      </c>
      <c r="G116" s="156"/>
      <c r="H116" s="428"/>
      <c r="I116" s="431"/>
      <c r="J116" s="431"/>
      <c r="K116" s="434"/>
      <c r="L116" s="437"/>
      <c r="M116" s="440"/>
    </row>
    <row r="117" spans="1:13" s="20" customFormat="1" ht="15" customHeight="1">
      <c r="A117" s="423"/>
      <c r="B117" s="424"/>
      <c r="C117" s="425"/>
      <c r="D117" s="426"/>
      <c r="E117" s="129"/>
      <c r="F117" s="164" t="str">
        <f>IF(E117&lt;&gt;"",VLOOKUP(E117,コード表!$C$2:$D$160,2,FALSE),"")</f>
        <v/>
      </c>
      <c r="G117" s="157"/>
      <c r="H117" s="429"/>
      <c r="I117" s="432"/>
      <c r="J117" s="432"/>
      <c r="K117" s="435"/>
      <c r="L117" s="438"/>
      <c r="M117" s="441"/>
    </row>
    <row r="118" spans="1:13" s="20" customFormat="1" ht="15" customHeight="1">
      <c r="A118" s="421">
        <v>29</v>
      </c>
      <c r="B118" s="424"/>
      <c r="C118" s="425"/>
      <c r="D118" s="426"/>
      <c r="E118" s="130"/>
      <c r="F118" s="162" t="str">
        <f>IF(E118&lt;&gt;"",VLOOKUP(E118,コード表!$C$2:$D$160,2,FALSE),"")</f>
        <v/>
      </c>
      <c r="G118" s="155"/>
      <c r="H118" s="427"/>
      <c r="I118" s="430"/>
      <c r="J118" s="430"/>
      <c r="K118" s="433"/>
      <c r="L118" s="436"/>
      <c r="M118" s="439"/>
    </row>
    <row r="119" spans="1:13" s="20" customFormat="1" ht="15" customHeight="1">
      <c r="A119" s="422"/>
      <c r="B119" s="424"/>
      <c r="C119" s="425"/>
      <c r="D119" s="426"/>
      <c r="E119" s="128"/>
      <c r="F119" s="163" t="str">
        <f>IF(E119&lt;&gt;"",VLOOKUP(E119,コード表!$C$2:$D$160,2,FALSE),"")</f>
        <v/>
      </c>
      <c r="G119" s="156"/>
      <c r="H119" s="428"/>
      <c r="I119" s="431"/>
      <c r="J119" s="431"/>
      <c r="K119" s="434"/>
      <c r="L119" s="437"/>
      <c r="M119" s="440"/>
    </row>
    <row r="120" spans="1:13" s="20" customFormat="1" ht="15" customHeight="1">
      <c r="A120" s="422"/>
      <c r="B120" s="424"/>
      <c r="C120" s="425"/>
      <c r="D120" s="426"/>
      <c r="E120" s="128"/>
      <c r="F120" s="163" t="str">
        <f>IF(E120&lt;&gt;"",VLOOKUP(E120,コード表!$C$2:$D$160,2,FALSE),"")</f>
        <v/>
      </c>
      <c r="G120" s="156"/>
      <c r="H120" s="428"/>
      <c r="I120" s="431"/>
      <c r="J120" s="431"/>
      <c r="K120" s="434"/>
      <c r="L120" s="437"/>
      <c r="M120" s="440"/>
    </row>
    <row r="121" spans="1:13" s="20" customFormat="1" ht="15" customHeight="1">
      <c r="A121" s="423"/>
      <c r="B121" s="424"/>
      <c r="C121" s="425"/>
      <c r="D121" s="426"/>
      <c r="E121" s="129"/>
      <c r="F121" s="164" t="str">
        <f>IF(E121&lt;&gt;"",VLOOKUP(E121,コード表!$C$2:$D$160,2,FALSE),"")</f>
        <v/>
      </c>
      <c r="G121" s="157"/>
      <c r="H121" s="429"/>
      <c r="I121" s="432"/>
      <c r="J121" s="432"/>
      <c r="K121" s="435"/>
      <c r="L121" s="438"/>
      <c r="M121" s="441"/>
    </row>
    <row r="122" spans="1:13" s="20" customFormat="1" ht="15" customHeight="1">
      <c r="A122" s="421">
        <v>30</v>
      </c>
      <c r="B122" s="424"/>
      <c r="C122" s="425"/>
      <c r="D122" s="426"/>
      <c r="E122" s="130"/>
      <c r="F122" s="162" t="str">
        <f>IF(E122&lt;&gt;"",VLOOKUP(E122,コード表!$C$2:$D$160,2,FALSE),"")</f>
        <v/>
      </c>
      <c r="G122" s="155"/>
      <c r="H122" s="427"/>
      <c r="I122" s="430"/>
      <c r="J122" s="430"/>
      <c r="K122" s="433"/>
      <c r="L122" s="436"/>
      <c r="M122" s="439"/>
    </row>
    <row r="123" spans="1:13" s="20" customFormat="1" ht="15" customHeight="1">
      <c r="A123" s="422"/>
      <c r="B123" s="424"/>
      <c r="C123" s="425"/>
      <c r="D123" s="426"/>
      <c r="E123" s="128"/>
      <c r="F123" s="163" t="str">
        <f>IF(E123&lt;&gt;"",VLOOKUP(E123,コード表!$C$2:$D$160,2,FALSE),"")</f>
        <v/>
      </c>
      <c r="G123" s="156"/>
      <c r="H123" s="428"/>
      <c r="I123" s="431"/>
      <c r="J123" s="431"/>
      <c r="K123" s="434"/>
      <c r="L123" s="437"/>
      <c r="M123" s="440"/>
    </row>
    <row r="124" spans="1:13" s="20" customFormat="1" ht="15" customHeight="1">
      <c r="A124" s="422"/>
      <c r="B124" s="424"/>
      <c r="C124" s="425"/>
      <c r="D124" s="426"/>
      <c r="E124" s="128"/>
      <c r="F124" s="163" t="str">
        <f>IF(E124&lt;&gt;"",VLOOKUP(E124,コード表!$C$2:$D$160,2,FALSE),"")</f>
        <v/>
      </c>
      <c r="G124" s="156"/>
      <c r="H124" s="428"/>
      <c r="I124" s="431"/>
      <c r="J124" s="431"/>
      <c r="K124" s="434"/>
      <c r="L124" s="437"/>
      <c r="M124" s="440"/>
    </row>
    <row r="125" spans="1:13" s="20" customFormat="1" ht="15" customHeight="1" thickBot="1">
      <c r="A125" s="423"/>
      <c r="B125" s="442"/>
      <c r="C125" s="443"/>
      <c r="D125" s="444"/>
      <c r="E125" s="131"/>
      <c r="F125" s="164" t="str">
        <f>IF(E125&lt;&gt;"",VLOOKUP(E125,コード表!$C$2:$D$160,2,FALSE),"")</f>
        <v/>
      </c>
      <c r="G125" s="158"/>
      <c r="H125" s="445"/>
      <c r="I125" s="446"/>
      <c r="J125" s="446"/>
      <c r="K125" s="447"/>
      <c r="L125" s="448"/>
      <c r="M125" s="441"/>
    </row>
    <row r="126" spans="1:13" s="20" customFormat="1" ht="15" customHeight="1">
      <c r="A126" s="421">
        <v>31</v>
      </c>
      <c r="B126" s="449"/>
      <c r="C126" s="450"/>
      <c r="D126" s="451"/>
      <c r="E126" s="127"/>
      <c r="F126" s="159" t="str">
        <f>IF(E126&lt;&gt;"",VLOOKUP(E126,コード表!$C$2:$D$160,2,FALSE),"")</f>
        <v/>
      </c>
      <c r="G126" s="151"/>
      <c r="H126" s="459"/>
      <c r="I126" s="460"/>
      <c r="J126" s="460"/>
      <c r="K126" s="461"/>
      <c r="L126" s="462"/>
      <c r="M126" s="439"/>
    </row>
    <row r="127" spans="1:13" s="20" customFormat="1" ht="15" customHeight="1">
      <c r="A127" s="422"/>
      <c r="B127" s="424"/>
      <c r="C127" s="425"/>
      <c r="D127" s="452"/>
      <c r="E127" s="128"/>
      <c r="F127" s="160" t="str">
        <f>IF(E127&lt;&gt;"",VLOOKUP(E127,コード表!$C$2:$D$160,2,FALSE),"")</f>
        <v/>
      </c>
      <c r="G127" s="152"/>
      <c r="H127" s="454"/>
      <c r="I127" s="457"/>
      <c r="J127" s="457"/>
      <c r="K127" s="434"/>
      <c r="L127" s="437"/>
      <c r="M127" s="440"/>
    </row>
    <row r="128" spans="1:13" s="20" customFormat="1" ht="15" customHeight="1">
      <c r="A128" s="422"/>
      <c r="B128" s="424"/>
      <c r="C128" s="425"/>
      <c r="D128" s="452"/>
      <c r="E128" s="128"/>
      <c r="F128" s="160" t="str">
        <f>IF(E128&lt;&gt;"",VLOOKUP(E128,コード表!$C$2:$D$160,2,FALSE),"")</f>
        <v/>
      </c>
      <c r="G128" s="152"/>
      <c r="H128" s="454"/>
      <c r="I128" s="457"/>
      <c r="J128" s="457"/>
      <c r="K128" s="434"/>
      <c r="L128" s="437"/>
      <c r="M128" s="440"/>
    </row>
    <row r="129" spans="1:13" s="20" customFormat="1" ht="15" customHeight="1">
      <c r="A129" s="423"/>
      <c r="B129" s="424"/>
      <c r="C129" s="425"/>
      <c r="D129" s="452"/>
      <c r="E129" s="129"/>
      <c r="F129" s="161" t="str">
        <f>IF(E129&lt;&gt;"",VLOOKUP(E129,コード表!$C$2:$D$160,2,FALSE),"")</f>
        <v/>
      </c>
      <c r="G129" s="153"/>
      <c r="H129" s="455"/>
      <c r="I129" s="458"/>
      <c r="J129" s="458"/>
      <c r="K129" s="435"/>
      <c r="L129" s="438"/>
      <c r="M129" s="441"/>
    </row>
    <row r="130" spans="1:13" s="20" customFormat="1" ht="15" customHeight="1">
      <c r="A130" s="421">
        <v>32</v>
      </c>
      <c r="B130" s="424"/>
      <c r="C130" s="425"/>
      <c r="D130" s="426"/>
      <c r="E130" s="130"/>
      <c r="F130" s="159" t="str">
        <f>IF(E130&lt;&gt;"",VLOOKUP(E130,コード表!$C$2:$D$160,2,FALSE),"")</f>
        <v/>
      </c>
      <c r="G130" s="154"/>
      <c r="H130" s="453"/>
      <c r="I130" s="456"/>
      <c r="J130" s="456"/>
      <c r="K130" s="433"/>
      <c r="L130" s="436"/>
      <c r="M130" s="439"/>
    </row>
    <row r="131" spans="1:13" s="20" customFormat="1" ht="15" customHeight="1">
      <c r="A131" s="422"/>
      <c r="B131" s="424"/>
      <c r="C131" s="425"/>
      <c r="D131" s="426"/>
      <c r="E131" s="128"/>
      <c r="F131" s="160" t="str">
        <f>IF(E131&lt;&gt;"",VLOOKUP(E131,コード表!$C$2:$D$160,2,FALSE),"")</f>
        <v/>
      </c>
      <c r="G131" s="152"/>
      <c r="H131" s="454"/>
      <c r="I131" s="457"/>
      <c r="J131" s="457"/>
      <c r="K131" s="434"/>
      <c r="L131" s="437"/>
      <c r="M131" s="440"/>
    </row>
    <row r="132" spans="1:13" s="20" customFormat="1" ht="15" customHeight="1">
      <c r="A132" s="422"/>
      <c r="B132" s="424"/>
      <c r="C132" s="425"/>
      <c r="D132" s="426"/>
      <c r="E132" s="128"/>
      <c r="F132" s="160" t="str">
        <f>IF(E132&lt;&gt;"",VLOOKUP(E132,コード表!$C$2:$D$160,2,FALSE),"")</f>
        <v/>
      </c>
      <c r="G132" s="152"/>
      <c r="H132" s="454"/>
      <c r="I132" s="457"/>
      <c r="J132" s="457"/>
      <c r="K132" s="434"/>
      <c r="L132" s="437"/>
      <c r="M132" s="440"/>
    </row>
    <row r="133" spans="1:13" s="20" customFormat="1" ht="15" customHeight="1">
      <c r="A133" s="423"/>
      <c r="B133" s="424"/>
      <c r="C133" s="425"/>
      <c r="D133" s="426"/>
      <c r="E133" s="129"/>
      <c r="F133" s="161" t="str">
        <f>IF(E133&lt;&gt;"",VLOOKUP(E133,コード表!$C$2:$D$160,2,FALSE),"")</f>
        <v/>
      </c>
      <c r="G133" s="153"/>
      <c r="H133" s="455"/>
      <c r="I133" s="458"/>
      <c r="J133" s="458"/>
      <c r="K133" s="435"/>
      <c r="L133" s="438"/>
      <c r="M133" s="441"/>
    </row>
    <row r="134" spans="1:13" s="20" customFormat="1" ht="15" customHeight="1">
      <c r="A134" s="421">
        <v>33</v>
      </c>
      <c r="B134" s="424"/>
      <c r="C134" s="425"/>
      <c r="D134" s="426"/>
      <c r="E134" s="130"/>
      <c r="F134" s="159" t="str">
        <f>IF(E134&lt;&gt;"",VLOOKUP(E134,コード表!$C$2:$D$160,2,FALSE),"")</f>
        <v/>
      </c>
      <c r="G134" s="154"/>
      <c r="H134" s="453"/>
      <c r="I134" s="456"/>
      <c r="J134" s="456"/>
      <c r="K134" s="433"/>
      <c r="L134" s="436"/>
      <c r="M134" s="439"/>
    </row>
    <row r="135" spans="1:13" s="20" customFormat="1" ht="15" customHeight="1">
      <c r="A135" s="422"/>
      <c r="B135" s="424"/>
      <c r="C135" s="425"/>
      <c r="D135" s="426"/>
      <c r="E135" s="128"/>
      <c r="F135" s="160" t="str">
        <f>IF(E135&lt;&gt;"",VLOOKUP(E135,コード表!$C$2:$D$160,2,FALSE),"")</f>
        <v/>
      </c>
      <c r="G135" s="152"/>
      <c r="H135" s="454"/>
      <c r="I135" s="457"/>
      <c r="J135" s="457"/>
      <c r="K135" s="434"/>
      <c r="L135" s="437"/>
      <c r="M135" s="440"/>
    </row>
    <row r="136" spans="1:13" s="20" customFormat="1" ht="15" customHeight="1">
      <c r="A136" s="422"/>
      <c r="B136" s="424"/>
      <c r="C136" s="425"/>
      <c r="D136" s="426"/>
      <c r="E136" s="128"/>
      <c r="F136" s="160" t="str">
        <f>IF(E136&lt;&gt;"",VLOOKUP(E136,コード表!$C$2:$D$160,2,FALSE),"")</f>
        <v/>
      </c>
      <c r="G136" s="152"/>
      <c r="H136" s="454"/>
      <c r="I136" s="457"/>
      <c r="J136" s="457"/>
      <c r="K136" s="434"/>
      <c r="L136" s="437"/>
      <c r="M136" s="440"/>
    </row>
    <row r="137" spans="1:13" s="20" customFormat="1" ht="15" customHeight="1">
      <c r="A137" s="423"/>
      <c r="B137" s="424"/>
      <c r="C137" s="425"/>
      <c r="D137" s="426"/>
      <c r="E137" s="129"/>
      <c r="F137" s="161" t="str">
        <f>IF(E137&lt;&gt;"",VLOOKUP(E137,コード表!$C$2:$D$160,2,FALSE),"")</f>
        <v/>
      </c>
      <c r="G137" s="153"/>
      <c r="H137" s="455"/>
      <c r="I137" s="458"/>
      <c r="J137" s="458"/>
      <c r="K137" s="435"/>
      <c r="L137" s="438"/>
      <c r="M137" s="441"/>
    </row>
    <row r="138" spans="1:13" s="20" customFormat="1" ht="15" customHeight="1">
      <c r="A138" s="421">
        <v>34</v>
      </c>
      <c r="B138" s="424"/>
      <c r="C138" s="425"/>
      <c r="D138" s="426"/>
      <c r="E138" s="130"/>
      <c r="F138" s="162" t="str">
        <f>IF(E138&lt;&gt;"",VLOOKUP(E138,コード表!$C$2:$D$160,2,FALSE),"")</f>
        <v/>
      </c>
      <c r="G138" s="155"/>
      <c r="H138" s="427"/>
      <c r="I138" s="430"/>
      <c r="J138" s="430"/>
      <c r="K138" s="433"/>
      <c r="L138" s="436"/>
      <c r="M138" s="439"/>
    </row>
    <row r="139" spans="1:13" s="20" customFormat="1" ht="15" customHeight="1">
      <c r="A139" s="422"/>
      <c r="B139" s="424"/>
      <c r="C139" s="425"/>
      <c r="D139" s="426"/>
      <c r="E139" s="128"/>
      <c r="F139" s="163" t="str">
        <f>IF(E139&lt;&gt;"",VLOOKUP(E139,コード表!$C$2:$D$160,2,FALSE),"")</f>
        <v/>
      </c>
      <c r="G139" s="156"/>
      <c r="H139" s="428"/>
      <c r="I139" s="431"/>
      <c r="J139" s="431"/>
      <c r="K139" s="434"/>
      <c r="L139" s="437"/>
      <c r="M139" s="440"/>
    </row>
    <row r="140" spans="1:13" s="20" customFormat="1" ht="15" customHeight="1">
      <c r="A140" s="422"/>
      <c r="B140" s="424"/>
      <c r="C140" s="425"/>
      <c r="D140" s="426"/>
      <c r="E140" s="128"/>
      <c r="F140" s="163" t="str">
        <f>IF(E140&lt;&gt;"",VLOOKUP(E140,コード表!$C$2:$D$160,2,FALSE),"")</f>
        <v/>
      </c>
      <c r="G140" s="156"/>
      <c r="H140" s="428"/>
      <c r="I140" s="431"/>
      <c r="J140" s="431"/>
      <c r="K140" s="434"/>
      <c r="L140" s="437"/>
      <c r="M140" s="440"/>
    </row>
    <row r="141" spans="1:13" s="20" customFormat="1" ht="15" customHeight="1">
      <c r="A141" s="423"/>
      <c r="B141" s="424"/>
      <c r="C141" s="425"/>
      <c r="D141" s="426"/>
      <c r="E141" s="129"/>
      <c r="F141" s="164" t="str">
        <f>IF(E141&lt;&gt;"",VLOOKUP(E141,コード表!$C$2:$D$160,2,FALSE),"")</f>
        <v/>
      </c>
      <c r="G141" s="157"/>
      <c r="H141" s="429"/>
      <c r="I141" s="432"/>
      <c r="J141" s="432"/>
      <c r="K141" s="435"/>
      <c r="L141" s="438"/>
      <c r="M141" s="441"/>
    </row>
    <row r="142" spans="1:13" s="20" customFormat="1" ht="15" customHeight="1">
      <c r="A142" s="421">
        <v>35</v>
      </c>
      <c r="B142" s="424"/>
      <c r="C142" s="425"/>
      <c r="D142" s="426"/>
      <c r="E142" s="130"/>
      <c r="F142" s="162" t="str">
        <f>IF(E142&lt;&gt;"",VLOOKUP(E142,コード表!$C$2:$D$160,2,FALSE),"")</f>
        <v/>
      </c>
      <c r="G142" s="155"/>
      <c r="H142" s="427"/>
      <c r="I142" s="430"/>
      <c r="J142" s="430"/>
      <c r="K142" s="433"/>
      <c r="L142" s="436"/>
      <c r="M142" s="439"/>
    </row>
    <row r="143" spans="1:13" s="20" customFormat="1" ht="15" customHeight="1">
      <c r="A143" s="422"/>
      <c r="B143" s="424"/>
      <c r="C143" s="425"/>
      <c r="D143" s="426"/>
      <c r="E143" s="128"/>
      <c r="F143" s="163" t="str">
        <f>IF(E143&lt;&gt;"",VLOOKUP(E143,コード表!$C$2:$D$160,2,FALSE),"")</f>
        <v/>
      </c>
      <c r="G143" s="156"/>
      <c r="H143" s="428"/>
      <c r="I143" s="431"/>
      <c r="J143" s="431"/>
      <c r="K143" s="434"/>
      <c r="L143" s="437"/>
      <c r="M143" s="440"/>
    </row>
    <row r="144" spans="1:13" s="20" customFormat="1" ht="15" customHeight="1">
      <c r="A144" s="422"/>
      <c r="B144" s="424"/>
      <c r="C144" s="425"/>
      <c r="D144" s="426"/>
      <c r="E144" s="128"/>
      <c r="F144" s="163" t="str">
        <f>IF(E144&lt;&gt;"",VLOOKUP(E144,コード表!$C$2:$D$160,2,FALSE),"")</f>
        <v/>
      </c>
      <c r="G144" s="156"/>
      <c r="H144" s="428"/>
      <c r="I144" s="431"/>
      <c r="J144" s="431"/>
      <c r="K144" s="434"/>
      <c r="L144" s="437"/>
      <c r="M144" s="440"/>
    </row>
    <row r="145" spans="1:13" s="20" customFormat="1" ht="15" customHeight="1">
      <c r="A145" s="423"/>
      <c r="B145" s="424"/>
      <c r="C145" s="425"/>
      <c r="D145" s="426"/>
      <c r="E145" s="129"/>
      <c r="F145" s="164" t="str">
        <f>IF(E145&lt;&gt;"",VLOOKUP(E145,コード表!$C$2:$D$160,2,FALSE),"")</f>
        <v/>
      </c>
      <c r="G145" s="157"/>
      <c r="H145" s="429"/>
      <c r="I145" s="432"/>
      <c r="J145" s="432"/>
      <c r="K145" s="435"/>
      <c r="L145" s="438"/>
      <c r="M145" s="441"/>
    </row>
    <row r="146" spans="1:13" s="20" customFormat="1" ht="15" customHeight="1">
      <c r="A146" s="421">
        <v>36</v>
      </c>
      <c r="B146" s="424"/>
      <c r="C146" s="425"/>
      <c r="D146" s="426"/>
      <c r="E146" s="130"/>
      <c r="F146" s="159" t="str">
        <f>IF(E146&lt;&gt;"",VLOOKUP(E146,コード表!$C$2:$D$160,2,FALSE),"")</f>
        <v/>
      </c>
      <c r="G146" s="155"/>
      <c r="H146" s="427"/>
      <c r="I146" s="430"/>
      <c r="J146" s="430"/>
      <c r="K146" s="433"/>
      <c r="L146" s="436"/>
      <c r="M146" s="439"/>
    </row>
    <row r="147" spans="1:13" s="20" customFormat="1" ht="15" customHeight="1">
      <c r="A147" s="422"/>
      <c r="B147" s="424"/>
      <c r="C147" s="425"/>
      <c r="D147" s="426"/>
      <c r="E147" s="128"/>
      <c r="F147" s="160" t="str">
        <f>IF(E147&lt;&gt;"",VLOOKUP(E147,コード表!$C$2:$D$160,2,FALSE),"")</f>
        <v/>
      </c>
      <c r="G147" s="156"/>
      <c r="H147" s="428"/>
      <c r="I147" s="431"/>
      <c r="J147" s="431"/>
      <c r="K147" s="434"/>
      <c r="L147" s="437"/>
      <c r="M147" s="440"/>
    </row>
    <row r="148" spans="1:13" s="20" customFormat="1" ht="15" customHeight="1">
      <c r="A148" s="422"/>
      <c r="B148" s="424"/>
      <c r="C148" s="425"/>
      <c r="D148" s="426"/>
      <c r="E148" s="128"/>
      <c r="F148" s="160" t="str">
        <f>IF(E148&lt;&gt;"",VLOOKUP(E148,コード表!$C$2:$D$160,2,FALSE),"")</f>
        <v/>
      </c>
      <c r="G148" s="156"/>
      <c r="H148" s="428"/>
      <c r="I148" s="431"/>
      <c r="J148" s="431"/>
      <c r="K148" s="434"/>
      <c r="L148" s="437"/>
      <c r="M148" s="440"/>
    </row>
    <row r="149" spans="1:13" s="20" customFormat="1" ht="15" customHeight="1">
      <c r="A149" s="423"/>
      <c r="B149" s="424"/>
      <c r="C149" s="425"/>
      <c r="D149" s="426"/>
      <c r="E149" s="129"/>
      <c r="F149" s="161" t="str">
        <f>IF(E149&lt;&gt;"",VLOOKUP(E149,コード表!$C$2:$D$160,2,FALSE),"")</f>
        <v/>
      </c>
      <c r="G149" s="157"/>
      <c r="H149" s="429"/>
      <c r="I149" s="432"/>
      <c r="J149" s="432"/>
      <c r="K149" s="435"/>
      <c r="L149" s="438"/>
      <c r="M149" s="441"/>
    </row>
    <row r="150" spans="1:13" s="20" customFormat="1" ht="15" customHeight="1">
      <c r="A150" s="421">
        <v>37</v>
      </c>
      <c r="B150" s="424"/>
      <c r="C150" s="425"/>
      <c r="D150" s="426"/>
      <c r="E150" s="130"/>
      <c r="F150" s="162" t="str">
        <f>IF(E150&lt;&gt;"",VLOOKUP(E150,コード表!$C$2:$D$160,2,FALSE),"")</f>
        <v/>
      </c>
      <c r="G150" s="155"/>
      <c r="H150" s="427"/>
      <c r="I150" s="430"/>
      <c r="J150" s="430"/>
      <c r="K150" s="433"/>
      <c r="L150" s="436"/>
      <c r="M150" s="439"/>
    </row>
    <row r="151" spans="1:13" s="20" customFormat="1" ht="15" customHeight="1">
      <c r="A151" s="422"/>
      <c r="B151" s="424"/>
      <c r="C151" s="425"/>
      <c r="D151" s="426"/>
      <c r="E151" s="128"/>
      <c r="F151" s="163" t="str">
        <f>IF(E151&lt;&gt;"",VLOOKUP(E151,コード表!$C$2:$D$160,2,FALSE),"")</f>
        <v/>
      </c>
      <c r="G151" s="156"/>
      <c r="H151" s="428"/>
      <c r="I151" s="431"/>
      <c r="J151" s="431"/>
      <c r="K151" s="434"/>
      <c r="L151" s="437"/>
      <c r="M151" s="440"/>
    </row>
    <row r="152" spans="1:13" s="20" customFormat="1" ht="15" customHeight="1">
      <c r="A152" s="422"/>
      <c r="B152" s="424"/>
      <c r="C152" s="425"/>
      <c r="D152" s="426"/>
      <c r="E152" s="128"/>
      <c r="F152" s="163" t="str">
        <f>IF(E152&lt;&gt;"",VLOOKUP(E152,コード表!$C$2:$D$160,2,FALSE),"")</f>
        <v/>
      </c>
      <c r="G152" s="156"/>
      <c r="H152" s="428"/>
      <c r="I152" s="431"/>
      <c r="J152" s="431"/>
      <c r="K152" s="434"/>
      <c r="L152" s="437"/>
      <c r="M152" s="440"/>
    </row>
    <row r="153" spans="1:13" s="20" customFormat="1" ht="15" customHeight="1">
      <c r="A153" s="423"/>
      <c r="B153" s="424"/>
      <c r="C153" s="425"/>
      <c r="D153" s="426"/>
      <c r="E153" s="129"/>
      <c r="F153" s="164" t="str">
        <f>IF(E153&lt;&gt;"",VLOOKUP(E153,コード表!$C$2:$D$160,2,FALSE),"")</f>
        <v/>
      </c>
      <c r="G153" s="157"/>
      <c r="H153" s="429"/>
      <c r="I153" s="432"/>
      <c r="J153" s="432"/>
      <c r="K153" s="435"/>
      <c r="L153" s="438"/>
      <c r="M153" s="441"/>
    </row>
    <row r="154" spans="1:13" s="20" customFormat="1" ht="15" customHeight="1">
      <c r="A154" s="421">
        <v>38</v>
      </c>
      <c r="B154" s="424"/>
      <c r="C154" s="425"/>
      <c r="D154" s="426"/>
      <c r="E154" s="130"/>
      <c r="F154" s="162" t="str">
        <f>IF(E154&lt;&gt;"",VLOOKUP(E154,コード表!$C$2:$D$160,2,FALSE),"")</f>
        <v/>
      </c>
      <c r="G154" s="155"/>
      <c r="H154" s="427"/>
      <c r="I154" s="430"/>
      <c r="J154" s="430"/>
      <c r="K154" s="433"/>
      <c r="L154" s="436"/>
      <c r="M154" s="439"/>
    </row>
    <row r="155" spans="1:13" s="20" customFormat="1" ht="15" customHeight="1">
      <c r="A155" s="422"/>
      <c r="B155" s="424"/>
      <c r="C155" s="425"/>
      <c r="D155" s="426"/>
      <c r="E155" s="128"/>
      <c r="F155" s="163" t="str">
        <f>IF(E155&lt;&gt;"",VLOOKUP(E155,コード表!$C$2:$D$160,2,FALSE),"")</f>
        <v/>
      </c>
      <c r="G155" s="156"/>
      <c r="H155" s="428"/>
      <c r="I155" s="431"/>
      <c r="J155" s="431"/>
      <c r="K155" s="434"/>
      <c r="L155" s="437"/>
      <c r="M155" s="440"/>
    </row>
    <row r="156" spans="1:13" s="20" customFormat="1" ht="15" customHeight="1">
      <c r="A156" s="422"/>
      <c r="B156" s="424"/>
      <c r="C156" s="425"/>
      <c r="D156" s="426"/>
      <c r="E156" s="128"/>
      <c r="F156" s="163" t="str">
        <f>IF(E156&lt;&gt;"",VLOOKUP(E156,コード表!$C$2:$D$160,2,FALSE),"")</f>
        <v/>
      </c>
      <c r="G156" s="156"/>
      <c r="H156" s="428"/>
      <c r="I156" s="431"/>
      <c r="J156" s="431"/>
      <c r="K156" s="434"/>
      <c r="L156" s="437"/>
      <c r="M156" s="440"/>
    </row>
    <row r="157" spans="1:13" s="20" customFormat="1" ht="15" customHeight="1">
      <c r="A157" s="423"/>
      <c r="B157" s="424"/>
      <c r="C157" s="425"/>
      <c r="D157" s="426"/>
      <c r="E157" s="129"/>
      <c r="F157" s="164" t="str">
        <f>IF(E157&lt;&gt;"",VLOOKUP(E157,コード表!$C$2:$D$160,2,FALSE),"")</f>
        <v/>
      </c>
      <c r="G157" s="157"/>
      <c r="H157" s="429"/>
      <c r="I157" s="432"/>
      <c r="J157" s="432"/>
      <c r="K157" s="435"/>
      <c r="L157" s="438"/>
      <c r="M157" s="441"/>
    </row>
    <row r="158" spans="1:13" s="20" customFormat="1" ht="15" customHeight="1">
      <c r="A158" s="421">
        <v>39</v>
      </c>
      <c r="B158" s="424"/>
      <c r="C158" s="425"/>
      <c r="D158" s="426"/>
      <c r="E158" s="130"/>
      <c r="F158" s="162" t="str">
        <f>IF(E158&lt;&gt;"",VLOOKUP(E158,コード表!$C$2:$D$160,2,FALSE),"")</f>
        <v/>
      </c>
      <c r="G158" s="155"/>
      <c r="H158" s="427"/>
      <c r="I158" s="430"/>
      <c r="J158" s="430"/>
      <c r="K158" s="433"/>
      <c r="L158" s="436"/>
      <c r="M158" s="439"/>
    </row>
    <row r="159" spans="1:13" s="20" customFormat="1" ht="15" customHeight="1">
      <c r="A159" s="422"/>
      <c r="B159" s="424"/>
      <c r="C159" s="425"/>
      <c r="D159" s="426"/>
      <c r="E159" s="128"/>
      <c r="F159" s="163" t="str">
        <f>IF(E159&lt;&gt;"",VLOOKUP(E159,コード表!$C$2:$D$160,2,FALSE),"")</f>
        <v/>
      </c>
      <c r="G159" s="156"/>
      <c r="H159" s="428"/>
      <c r="I159" s="431"/>
      <c r="J159" s="431"/>
      <c r="K159" s="434"/>
      <c r="L159" s="437"/>
      <c r="M159" s="440"/>
    </row>
    <row r="160" spans="1:13" s="20" customFormat="1" ht="15" customHeight="1">
      <c r="A160" s="422"/>
      <c r="B160" s="424"/>
      <c r="C160" s="425"/>
      <c r="D160" s="426"/>
      <c r="E160" s="128"/>
      <c r="F160" s="163" t="str">
        <f>IF(E160&lt;&gt;"",VLOOKUP(E160,コード表!$C$2:$D$160,2,FALSE),"")</f>
        <v/>
      </c>
      <c r="G160" s="156"/>
      <c r="H160" s="428"/>
      <c r="I160" s="431"/>
      <c r="J160" s="431"/>
      <c r="K160" s="434"/>
      <c r="L160" s="437"/>
      <c r="M160" s="440"/>
    </row>
    <row r="161" spans="1:13" s="20" customFormat="1" ht="15" customHeight="1">
      <c r="A161" s="423"/>
      <c r="B161" s="424"/>
      <c r="C161" s="425"/>
      <c r="D161" s="426"/>
      <c r="E161" s="129"/>
      <c r="F161" s="164" t="str">
        <f>IF(E161&lt;&gt;"",VLOOKUP(E161,コード表!$C$2:$D$160,2,FALSE),"")</f>
        <v/>
      </c>
      <c r="G161" s="157"/>
      <c r="H161" s="429"/>
      <c r="I161" s="432"/>
      <c r="J161" s="432"/>
      <c r="K161" s="435"/>
      <c r="L161" s="438"/>
      <c r="M161" s="441"/>
    </row>
    <row r="162" spans="1:13" s="20" customFormat="1" ht="15" customHeight="1">
      <c r="A162" s="421">
        <v>40</v>
      </c>
      <c r="B162" s="424"/>
      <c r="C162" s="425"/>
      <c r="D162" s="426"/>
      <c r="E162" s="130"/>
      <c r="F162" s="162" t="str">
        <f>IF(E162&lt;&gt;"",VLOOKUP(E162,コード表!$C$2:$D$160,2,FALSE),"")</f>
        <v/>
      </c>
      <c r="G162" s="155"/>
      <c r="H162" s="427"/>
      <c r="I162" s="430"/>
      <c r="J162" s="430"/>
      <c r="K162" s="433"/>
      <c r="L162" s="436"/>
      <c r="M162" s="439"/>
    </row>
    <row r="163" spans="1:13" s="20" customFormat="1" ht="15" customHeight="1">
      <c r="A163" s="422"/>
      <c r="B163" s="424"/>
      <c r="C163" s="425"/>
      <c r="D163" s="426"/>
      <c r="E163" s="128"/>
      <c r="F163" s="163" t="str">
        <f>IF(E163&lt;&gt;"",VLOOKUP(E163,コード表!$C$2:$D$160,2,FALSE),"")</f>
        <v/>
      </c>
      <c r="G163" s="156"/>
      <c r="H163" s="428"/>
      <c r="I163" s="431"/>
      <c r="J163" s="431"/>
      <c r="K163" s="434"/>
      <c r="L163" s="437"/>
      <c r="M163" s="440"/>
    </row>
    <row r="164" spans="1:13" s="20" customFormat="1" ht="15" customHeight="1">
      <c r="A164" s="422"/>
      <c r="B164" s="424"/>
      <c r="C164" s="425"/>
      <c r="D164" s="426"/>
      <c r="E164" s="128"/>
      <c r="F164" s="163" t="str">
        <f>IF(E164&lt;&gt;"",VLOOKUP(E164,コード表!$C$2:$D$160,2,FALSE),"")</f>
        <v/>
      </c>
      <c r="G164" s="156"/>
      <c r="H164" s="428"/>
      <c r="I164" s="431"/>
      <c r="J164" s="431"/>
      <c r="K164" s="434"/>
      <c r="L164" s="437"/>
      <c r="M164" s="440"/>
    </row>
    <row r="165" spans="1:13" s="20" customFormat="1" ht="15" customHeight="1" thickBot="1">
      <c r="A165" s="423"/>
      <c r="B165" s="442"/>
      <c r="C165" s="443"/>
      <c r="D165" s="444"/>
      <c r="E165" s="131"/>
      <c r="F165" s="164" t="str">
        <f>IF(E165&lt;&gt;"",VLOOKUP(E165,コード表!$C$2:$D$160,2,FALSE),"")</f>
        <v/>
      </c>
      <c r="G165" s="157"/>
      <c r="H165" s="429"/>
      <c r="I165" s="432"/>
      <c r="J165" s="432"/>
      <c r="K165" s="435"/>
      <c r="L165" s="438"/>
      <c r="M165" s="441"/>
    </row>
    <row r="166" spans="1:13" s="20" customFormat="1" ht="15" customHeight="1">
      <c r="A166" s="421">
        <v>41</v>
      </c>
      <c r="B166" s="449"/>
      <c r="C166" s="450"/>
      <c r="D166" s="451"/>
      <c r="E166" s="127"/>
      <c r="F166" s="162" t="str">
        <f>IF(E166&lt;&gt;"",VLOOKUP(E166,コード表!$C$2:$D$160,2,FALSE),"")</f>
        <v/>
      </c>
      <c r="G166" s="155"/>
      <c r="H166" s="427"/>
      <c r="I166" s="430"/>
      <c r="J166" s="430"/>
      <c r="K166" s="433"/>
      <c r="L166" s="436"/>
      <c r="M166" s="439"/>
    </row>
    <row r="167" spans="1:13" s="20" customFormat="1" ht="15" customHeight="1">
      <c r="A167" s="422"/>
      <c r="B167" s="424"/>
      <c r="C167" s="425"/>
      <c r="D167" s="452"/>
      <c r="E167" s="128"/>
      <c r="F167" s="163" t="str">
        <f>IF(E167&lt;&gt;"",VLOOKUP(E167,コード表!$C$2:$D$160,2,FALSE),"")</f>
        <v/>
      </c>
      <c r="G167" s="156"/>
      <c r="H167" s="428"/>
      <c r="I167" s="431"/>
      <c r="J167" s="431"/>
      <c r="K167" s="434"/>
      <c r="L167" s="437"/>
      <c r="M167" s="440"/>
    </row>
    <row r="168" spans="1:13" s="20" customFormat="1" ht="15" customHeight="1">
      <c r="A168" s="422"/>
      <c r="B168" s="424"/>
      <c r="C168" s="425"/>
      <c r="D168" s="452"/>
      <c r="E168" s="128"/>
      <c r="F168" s="163" t="str">
        <f>IF(E168&lt;&gt;"",VLOOKUP(E168,コード表!$C$2:$D$160,2,FALSE),"")</f>
        <v/>
      </c>
      <c r="G168" s="156"/>
      <c r="H168" s="428"/>
      <c r="I168" s="431"/>
      <c r="J168" s="431"/>
      <c r="K168" s="434"/>
      <c r="L168" s="437"/>
      <c r="M168" s="440"/>
    </row>
    <row r="169" spans="1:13" s="20" customFormat="1" ht="15" customHeight="1">
      <c r="A169" s="423"/>
      <c r="B169" s="424"/>
      <c r="C169" s="425"/>
      <c r="D169" s="452"/>
      <c r="E169" s="129"/>
      <c r="F169" s="164" t="str">
        <f>IF(E169&lt;&gt;"",VLOOKUP(E169,コード表!$C$2:$D$160,2,FALSE),"")</f>
        <v/>
      </c>
      <c r="G169" s="157"/>
      <c r="H169" s="429"/>
      <c r="I169" s="432"/>
      <c r="J169" s="432"/>
      <c r="K169" s="435"/>
      <c r="L169" s="438"/>
      <c r="M169" s="441"/>
    </row>
    <row r="170" spans="1:13" s="20" customFormat="1" ht="15" customHeight="1">
      <c r="A170" s="421">
        <v>42</v>
      </c>
      <c r="B170" s="424"/>
      <c r="C170" s="425"/>
      <c r="D170" s="426"/>
      <c r="E170" s="130"/>
      <c r="F170" s="162" t="str">
        <f>IF(E170&lt;&gt;"",VLOOKUP(E170,コード表!$C$2:$D$160,2,FALSE),"")</f>
        <v/>
      </c>
      <c r="G170" s="155"/>
      <c r="H170" s="427"/>
      <c r="I170" s="430"/>
      <c r="J170" s="430"/>
      <c r="K170" s="433"/>
      <c r="L170" s="436"/>
      <c r="M170" s="439"/>
    </row>
    <row r="171" spans="1:13" s="20" customFormat="1" ht="15" customHeight="1">
      <c r="A171" s="422"/>
      <c r="B171" s="424"/>
      <c r="C171" s="425"/>
      <c r="D171" s="426"/>
      <c r="E171" s="128"/>
      <c r="F171" s="163" t="str">
        <f>IF(E171&lt;&gt;"",VLOOKUP(E171,コード表!$C$2:$D$160,2,FALSE),"")</f>
        <v/>
      </c>
      <c r="G171" s="156"/>
      <c r="H171" s="428"/>
      <c r="I171" s="431"/>
      <c r="J171" s="431"/>
      <c r="K171" s="434"/>
      <c r="L171" s="437"/>
      <c r="M171" s="440"/>
    </row>
    <row r="172" spans="1:13" s="20" customFormat="1" ht="15" customHeight="1">
      <c r="A172" s="422"/>
      <c r="B172" s="424"/>
      <c r="C172" s="425"/>
      <c r="D172" s="426"/>
      <c r="E172" s="128"/>
      <c r="F172" s="163" t="str">
        <f>IF(E172&lt;&gt;"",VLOOKUP(E172,コード表!$C$2:$D$160,2,FALSE),"")</f>
        <v/>
      </c>
      <c r="G172" s="156"/>
      <c r="H172" s="428"/>
      <c r="I172" s="431"/>
      <c r="J172" s="431"/>
      <c r="K172" s="434"/>
      <c r="L172" s="437"/>
      <c r="M172" s="440"/>
    </row>
    <row r="173" spans="1:13" s="20" customFormat="1" ht="15" customHeight="1">
      <c r="A173" s="423"/>
      <c r="B173" s="424"/>
      <c r="C173" s="425"/>
      <c r="D173" s="426"/>
      <c r="E173" s="129"/>
      <c r="F173" s="164" t="str">
        <f>IF(E173&lt;&gt;"",VLOOKUP(E173,コード表!$C$2:$D$160,2,FALSE),"")</f>
        <v/>
      </c>
      <c r="G173" s="157"/>
      <c r="H173" s="429"/>
      <c r="I173" s="432"/>
      <c r="J173" s="432"/>
      <c r="K173" s="435"/>
      <c r="L173" s="438"/>
      <c r="M173" s="441"/>
    </row>
    <row r="174" spans="1:13" s="20" customFormat="1" ht="15" customHeight="1">
      <c r="A174" s="421">
        <v>43</v>
      </c>
      <c r="B174" s="424"/>
      <c r="C174" s="425"/>
      <c r="D174" s="426"/>
      <c r="E174" s="130"/>
      <c r="F174" s="162" t="str">
        <f>IF(E174&lt;&gt;"",VLOOKUP(E174,コード表!$C$2:$D$160,2,FALSE),"")</f>
        <v/>
      </c>
      <c r="G174" s="155"/>
      <c r="H174" s="427"/>
      <c r="I174" s="430"/>
      <c r="J174" s="430"/>
      <c r="K174" s="433"/>
      <c r="L174" s="436"/>
      <c r="M174" s="439"/>
    </row>
    <row r="175" spans="1:13" s="20" customFormat="1" ht="15" customHeight="1">
      <c r="A175" s="422"/>
      <c r="B175" s="424"/>
      <c r="C175" s="425"/>
      <c r="D175" s="426"/>
      <c r="E175" s="128"/>
      <c r="F175" s="163" t="str">
        <f>IF(E175&lt;&gt;"",VLOOKUP(E175,コード表!$C$2:$D$160,2,FALSE),"")</f>
        <v/>
      </c>
      <c r="G175" s="156"/>
      <c r="H175" s="428"/>
      <c r="I175" s="431"/>
      <c r="J175" s="431"/>
      <c r="K175" s="434"/>
      <c r="L175" s="437"/>
      <c r="M175" s="440"/>
    </row>
    <row r="176" spans="1:13" s="20" customFormat="1" ht="15" customHeight="1">
      <c r="A176" s="422"/>
      <c r="B176" s="424"/>
      <c r="C176" s="425"/>
      <c r="D176" s="426"/>
      <c r="E176" s="128"/>
      <c r="F176" s="163" t="str">
        <f>IF(E176&lt;&gt;"",VLOOKUP(E176,コード表!$C$2:$D$160,2,FALSE),"")</f>
        <v/>
      </c>
      <c r="G176" s="156"/>
      <c r="H176" s="428"/>
      <c r="I176" s="431"/>
      <c r="J176" s="431"/>
      <c r="K176" s="434"/>
      <c r="L176" s="437"/>
      <c r="M176" s="440"/>
    </row>
    <row r="177" spans="1:13" s="20" customFormat="1" ht="15" customHeight="1">
      <c r="A177" s="423"/>
      <c r="B177" s="424"/>
      <c r="C177" s="425"/>
      <c r="D177" s="426"/>
      <c r="E177" s="129"/>
      <c r="F177" s="164" t="str">
        <f>IF(E177&lt;&gt;"",VLOOKUP(E177,コード表!$C$2:$D$160,2,FALSE),"")</f>
        <v/>
      </c>
      <c r="G177" s="157"/>
      <c r="H177" s="429"/>
      <c r="I177" s="432"/>
      <c r="J177" s="432"/>
      <c r="K177" s="435"/>
      <c r="L177" s="438"/>
      <c r="M177" s="441"/>
    </row>
    <row r="178" spans="1:13" s="20" customFormat="1" ht="15" customHeight="1">
      <c r="A178" s="421">
        <v>44</v>
      </c>
      <c r="B178" s="424"/>
      <c r="C178" s="425"/>
      <c r="D178" s="426"/>
      <c r="E178" s="130"/>
      <c r="F178" s="162" t="str">
        <f>IF(E178&lt;&gt;"",VLOOKUP(E178,コード表!$C$2:$D$160,2,FALSE),"")</f>
        <v/>
      </c>
      <c r="G178" s="155"/>
      <c r="H178" s="427"/>
      <c r="I178" s="430"/>
      <c r="J178" s="430"/>
      <c r="K178" s="433"/>
      <c r="L178" s="436"/>
      <c r="M178" s="439"/>
    </row>
    <row r="179" spans="1:13" s="20" customFormat="1" ht="15" customHeight="1">
      <c r="A179" s="422"/>
      <c r="B179" s="424"/>
      <c r="C179" s="425"/>
      <c r="D179" s="426"/>
      <c r="E179" s="128"/>
      <c r="F179" s="163" t="str">
        <f>IF(E179&lt;&gt;"",VLOOKUP(E179,コード表!$C$2:$D$160,2,FALSE),"")</f>
        <v/>
      </c>
      <c r="G179" s="156"/>
      <c r="H179" s="428"/>
      <c r="I179" s="431"/>
      <c r="J179" s="431"/>
      <c r="K179" s="434"/>
      <c r="L179" s="437"/>
      <c r="M179" s="440"/>
    </row>
    <row r="180" spans="1:13" s="20" customFormat="1" ht="15" customHeight="1">
      <c r="A180" s="422"/>
      <c r="B180" s="424"/>
      <c r="C180" s="425"/>
      <c r="D180" s="426"/>
      <c r="E180" s="128"/>
      <c r="F180" s="163" t="str">
        <f>IF(E180&lt;&gt;"",VLOOKUP(E180,コード表!$C$2:$D$160,2,FALSE),"")</f>
        <v/>
      </c>
      <c r="G180" s="156"/>
      <c r="H180" s="428"/>
      <c r="I180" s="431"/>
      <c r="J180" s="431"/>
      <c r="K180" s="434"/>
      <c r="L180" s="437"/>
      <c r="M180" s="440"/>
    </row>
    <row r="181" spans="1:13" s="20" customFormat="1" ht="15" customHeight="1">
      <c r="A181" s="423"/>
      <c r="B181" s="424"/>
      <c r="C181" s="425"/>
      <c r="D181" s="426"/>
      <c r="E181" s="129"/>
      <c r="F181" s="164" t="str">
        <f>IF(E181&lt;&gt;"",VLOOKUP(E181,コード表!$C$2:$D$160,2,FALSE),"")</f>
        <v/>
      </c>
      <c r="G181" s="157"/>
      <c r="H181" s="429"/>
      <c r="I181" s="432"/>
      <c r="J181" s="432"/>
      <c r="K181" s="435"/>
      <c r="L181" s="438"/>
      <c r="M181" s="441"/>
    </row>
    <row r="182" spans="1:13" s="20" customFormat="1" ht="15" customHeight="1">
      <c r="A182" s="421">
        <v>45</v>
      </c>
      <c r="B182" s="424"/>
      <c r="C182" s="425"/>
      <c r="D182" s="426"/>
      <c r="E182" s="130"/>
      <c r="F182" s="162" t="str">
        <f>IF(E182&lt;&gt;"",VLOOKUP(E182,コード表!$C$2:$D$160,2,FALSE),"")</f>
        <v/>
      </c>
      <c r="G182" s="155"/>
      <c r="H182" s="427"/>
      <c r="I182" s="430"/>
      <c r="J182" s="430"/>
      <c r="K182" s="433"/>
      <c r="L182" s="436"/>
      <c r="M182" s="439"/>
    </row>
    <row r="183" spans="1:13" s="20" customFormat="1" ht="15" customHeight="1">
      <c r="A183" s="422"/>
      <c r="B183" s="424"/>
      <c r="C183" s="425"/>
      <c r="D183" s="426"/>
      <c r="E183" s="128"/>
      <c r="F183" s="163" t="str">
        <f>IF(E183&lt;&gt;"",VLOOKUP(E183,コード表!$C$2:$D$160,2,FALSE),"")</f>
        <v/>
      </c>
      <c r="G183" s="156"/>
      <c r="H183" s="428"/>
      <c r="I183" s="431"/>
      <c r="J183" s="431"/>
      <c r="K183" s="434"/>
      <c r="L183" s="437"/>
      <c r="M183" s="440"/>
    </row>
    <row r="184" spans="1:13" s="20" customFormat="1" ht="15" customHeight="1">
      <c r="A184" s="422"/>
      <c r="B184" s="424"/>
      <c r="C184" s="425"/>
      <c r="D184" s="426"/>
      <c r="E184" s="128"/>
      <c r="F184" s="163" t="str">
        <f>IF(E184&lt;&gt;"",VLOOKUP(E184,コード表!$C$2:$D$160,2,FALSE),"")</f>
        <v/>
      </c>
      <c r="G184" s="156"/>
      <c r="H184" s="428"/>
      <c r="I184" s="431"/>
      <c r="J184" s="431"/>
      <c r="K184" s="434"/>
      <c r="L184" s="437"/>
      <c r="M184" s="440"/>
    </row>
    <row r="185" spans="1:13" s="20" customFormat="1" ht="15" customHeight="1">
      <c r="A185" s="423"/>
      <c r="B185" s="424"/>
      <c r="C185" s="425"/>
      <c r="D185" s="426"/>
      <c r="E185" s="129"/>
      <c r="F185" s="164" t="str">
        <f>IF(E185&lt;&gt;"",VLOOKUP(E185,コード表!$C$2:$D$160,2,FALSE),"")</f>
        <v/>
      </c>
      <c r="G185" s="157"/>
      <c r="H185" s="429"/>
      <c r="I185" s="432"/>
      <c r="J185" s="432"/>
      <c r="K185" s="435"/>
      <c r="L185" s="438"/>
      <c r="M185" s="441"/>
    </row>
    <row r="186" spans="1:13" s="20" customFormat="1" ht="15" customHeight="1">
      <c r="A186" s="421">
        <v>46</v>
      </c>
      <c r="B186" s="424"/>
      <c r="C186" s="425"/>
      <c r="D186" s="426"/>
      <c r="E186" s="130"/>
      <c r="F186" s="162" t="str">
        <f>IF(E186&lt;&gt;"",VLOOKUP(E186,コード表!$C$2:$D$160,2,FALSE),"")</f>
        <v/>
      </c>
      <c r="G186" s="155"/>
      <c r="H186" s="427"/>
      <c r="I186" s="430"/>
      <c r="J186" s="430"/>
      <c r="K186" s="433"/>
      <c r="L186" s="436"/>
      <c r="M186" s="439"/>
    </row>
    <row r="187" spans="1:13" s="20" customFormat="1" ht="15" customHeight="1">
      <c r="A187" s="422"/>
      <c r="B187" s="424"/>
      <c r="C187" s="425"/>
      <c r="D187" s="426"/>
      <c r="E187" s="128"/>
      <c r="F187" s="163" t="str">
        <f>IF(E187&lt;&gt;"",VLOOKUP(E187,コード表!$C$2:$D$160,2,FALSE),"")</f>
        <v/>
      </c>
      <c r="G187" s="156"/>
      <c r="H187" s="428"/>
      <c r="I187" s="431"/>
      <c r="J187" s="431"/>
      <c r="K187" s="434"/>
      <c r="L187" s="437"/>
      <c r="M187" s="440"/>
    </row>
    <row r="188" spans="1:13" s="20" customFormat="1" ht="15" customHeight="1">
      <c r="A188" s="422"/>
      <c r="B188" s="424"/>
      <c r="C188" s="425"/>
      <c r="D188" s="426"/>
      <c r="E188" s="128"/>
      <c r="F188" s="163" t="str">
        <f>IF(E188&lt;&gt;"",VLOOKUP(E188,コード表!$C$2:$D$160,2,FALSE),"")</f>
        <v/>
      </c>
      <c r="G188" s="156"/>
      <c r="H188" s="428"/>
      <c r="I188" s="431"/>
      <c r="J188" s="431"/>
      <c r="K188" s="434"/>
      <c r="L188" s="437"/>
      <c r="M188" s="440"/>
    </row>
    <row r="189" spans="1:13" s="20" customFormat="1" ht="15" customHeight="1">
      <c r="A189" s="423"/>
      <c r="B189" s="424"/>
      <c r="C189" s="425"/>
      <c r="D189" s="426"/>
      <c r="E189" s="129"/>
      <c r="F189" s="164" t="str">
        <f>IF(E189&lt;&gt;"",VLOOKUP(E189,コード表!$C$2:$D$160,2,FALSE),"")</f>
        <v/>
      </c>
      <c r="G189" s="157"/>
      <c r="H189" s="429"/>
      <c r="I189" s="432"/>
      <c r="J189" s="432"/>
      <c r="K189" s="435"/>
      <c r="L189" s="438"/>
      <c r="M189" s="441"/>
    </row>
    <row r="190" spans="1:13" s="20" customFormat="1" ht="15" customHeight="1">
      <c r="A190" s="421">
        <v>47</v>
      </c>
      <c r="B190" s="424"/>
      <c r="C190" s="425"/>
      <c r="D190" s="426"/>
      <c r="E190" s="130"/>
      <c r="F190" s="162" t="str">
        <f>IF(E190&lt;&gt;"",VLOOKUP(E190,コード表!$C$2:$D$160,2,FALSE),"")</f>
        <v/>
      </c>
      <c r="G190" s="155"/>
      <c r="H190" s="427"/>
      <c r="I190" s="430"/>
      <c r="J190" s="430"/>
      <c r="K190" s="433"/>
      <c r="L190" s="436"/>
      <c r="M190" s="439"/>
    </row>
    <row r="191" spans="1:13" s="20" customFormat="1" ht="15" customHeight="1">
      <c r="A191" s="422"/>
      <c r="B191" s="424"/>
      <c r="C191" s="425"/>
      <c r="D191" s="426"/>
      <c r="E191" s="128"/>
      <c r="F191" s="163" t="str">
        <f>IF(E191&lt;&gt;"",VLOOKUP(E191,コード表!$C$2:$D$160,2,FALSE),"")</f>
        <v/>
      </c>
      <c r="G191" s="156"/>
      <c r="H191" s="428"/>
      <c r="I191" s="431"/>
      <c r="J191" s="431"/>
      <c r="K191" s="434"/>
      <c r="L191" s="437"/>
      <c r="M191" s="440"/>
    </row>
    <row r="192" spans="1:13" s="20" customFormat="1" ht="15" customHeight="1">
      <c r="A192" s="422"/>
      <c r="B192" s="424"/>
      <c r="C192" s="425"/>
      <c r="D192" s="426"/>
      <c r="E192" s="128"/>
      <c r="F192" s="163" t="str">
        <f>IF(E192&lt;&gt;"",VLOOKUP(E192,コード表!$C$2:$D$160,2,FALSE),"")</f>
        <v/>
      </c>
      <c r="G192" s="156"/>
      <c r="H192" s="428"/>
      <c r="I192" s="431"/>
      <c r="J192" s="431"/>
      <c r="K192" s="434"/>
      <c r="L192" s="437"/>
      <c r="M192" s="440"/>
    </row>
    <row r="193" spans="1:13" s="20" customFormat="1" ht="15" customHeight="1">
      <c r="A193" s="423"/>
      <c r="B193" s="424"/>
      <c r="C193" s="425"/>
      <c r="D193" s="426"/>
      <c r="E193" s="129"/>
      <c r="F193" s="164" t="str">
        <f>IF(E193&lt;&gt;"",VLOOKUP(E193,コード表!$C$2:$D$160,2,FALSE),"")</f>
        <v/>
      </c>
      <c r="G193" s="157"/>
      <c r="H193" s="429"/>
      <c r="I193" s="432"/>
      <c r="J193" s="432"/>
      <c r="K193" s="435"/>
      <c r="L193" s="438"/>
      <c r="M193" s="441"/>
    </row>
    <row r="194" spans="1:13" s="20" customFormat="1" ht="15" customHeight="1">
      <c r="A194" s="421">
        <v>48</v>
      </c>
      <c r="B194" s="424"/>
      <c r="C194" s="425"/>
      <c r="D194" s="426"/>
      <c r="E194" s="130"/>
      <c r="F194" s="162" t="str">
        <f>IF(E194&lt;&gt;"",VLOOKUP(E194,コード表!$C$2:$D$160,2,FALSE),"")</f>
        <v/>
      </c>
      <c r="G194" s="155"/>
      <c r="H194" s="427"/>
      <c r="I194" s="430"/>
      <c r="J194" s="430"/>
      <c r="K194" s="433"/>
      <c r="L194" s="436"/>
      <c r="M194" s="439"/>
    </row>
    <row r="195" spans="1:13" s="20" customFormat="1" ht="15" customHeight="1">
      <c r="A195" s="422"/>
      <c r="B195" s="424"/>
      <c r="C195" s="425"/>
      <c r="D195" s="426"/>
      <c r="E195" s="128"/>
      <c r="F195" s="163" t="str">
        <f>IF(E195&lt;&gt;"",VLOOKUP(E195,コード表!$C$2:$D$160,2,FALSE),"")</f>
        <v/>
      </c>
      <c r="G195" s="156"/>
      <c r="H195" s="428"/>
      <c r="I195" s="431"/>
      <c r="J195" s="431"/>
      <c r="K195" s="434"/>
      <c r="L195" s="437"/>
      <c r="M195" s="440"/>
    </row>
    <row r="196" spans="1:13" s="20" customFormat="1" ht="15" customHeight="1">
      <c r="A196" s="422"/>
      <c r="B196" s="424"/>
      <c r="C196" s="425"/>
      <c r="D196" s="426"/>
      <c r="E196" s="128"/>
      <c r="F196" s="163" t="str">
        <f>IF(E196&lt;&gt;"",VLOOKUP(E196,コード表!$C$2:$D$160,2,FALSE),"")</f>
        <v/>
      </c>
      <c r="G196" s="156"/>
      <c r="H196" s="428"/>
      <c r="I196" s="431"/>
      <c r="J196" s="431"/>
      <c r="K196" s="434"/>
      <c r="L196" s="437"/>
      <c r="M196" s="440"/>
    </row>
    <row r="197" spans="1:13" s="20" customFormat="1" ht="15" customHeight="1">
      <c r="A197" s="423"/>
      <c r="B197" s="424"/>
      <c r="C197" s="425"/>
      <c r="D197" s="426"/>
      <c r="E197" s="129"/>
      <c r="F197" s="164" t="str">
        <f>IF(E197&lt;&gt;"",VLOOKUP(E197,コード表!$C$2:$D$160,2,FALSE),"")</f>
        <v/>
      </c>
      <c r="G197" s="157"/>
      <c r="H197" s="429"/>
      <c r="I197" s="432"/>
      <c r="J197" s="432"/>
      <c r="K197" s="435"/>
      <c r="L197" s="438"/>
      <c r="M197" s="441"/>
    </row>
    <row r="198" spans="1:13" s="20" customFormat="1" ht="15" customHeight="1">
      <c r="A198" s="421">
        <v>49</v>
      </c>
      <c r="B198" s="424"/>
      <c r="C198" s="425"/>
      <c r="D198" s="426"/>
      <c r="E198" s="130"/>
      <c r="F198" s="162" t="str">
        <f>IF(E198&lt;&gt;"",VLOOKUP(E198,コード表!$C$2:$D$160,2,FALSE),"")</f>
        <v/>
      </c>
      <c r="G198" s="155"/>
      <c r="H198" s="427"/>
      <c r="I198" s="430"/>
      <c r="J198" s="430"/>
      <c r="K198" s="433"/>
      <c r="L198" s="436"/>
      <c r="M198" s="439"/>
    </row>
    <row r="199" spans="1:13" s="20" customFormat="1" ht="15" customHeight="1">
      <c r="A199" s="422"/>
      <c r="B199" s="424"/>
      <c r="C199" s="425"/>
      <c r="D199" s="426"/>
      <c r="E199" s="128"/>
      <c r="F199" s="163" t="str">
        <f>IF(E199&lt;&gt;"",VLOOKUP(E199,コード表!$C$2:$D$160,2,FALSE),"")</f>
        <v/>
      </c>
      <c r="G199" s="156"/>
      <c r="H199" s="428"/>
      <c r="I199" s="431"/>
      <c r="J199" s="431"/>
      <c r="K199" s="434"/>
      <c r="L199" s="437"/>
      <c r="M199" s="440"/>
    </row>
    <row r="200" spans="1:13" s="20" customFormat="1" ht="15" customHeight="1">
      <c r="A200" s="422"/>
      <c r="B200" s="424"/>
      <c r="C200" s="425"/>
      <c r="D200" s="426"/>
      <c r="E200" s="128"/>
      <c r="F200" s="163" t="str">
        <f>IF(E200&lt;&gt;"",VLOOKUP(E200,コード表!$C$2:$D$160,2,FALSE),"")</f>
        <v/>
      </c>
      <c r="G200" s="156"/>
      <c r="H200" s="428"/>
      <c r="I200" s="431"/>
      <c r="J200" s="431"/>
      <c r="K200" s="434"/>
      <c r="L200" s="437"/>
      <c r="M200" s="440"/>
    </row>
    <row r="201" spans="1:13" s="20" customFormat="1" ht="15" customHeight="1">
      <c r="A201" s="423"/>
      <c r="B201" s="424"/>
      <c r="C201" s="425"/>
      <c r="D201" s="426"/>
      <c r="E201" s="129"/>
      <c r="F201" s="164" t="str">
        <f>IF(E201&lt;&gt;"",VLOOKUP(E201,コード表!$C$2:$D$160,2,FALSE),"")</f>
        <v/>
      </c>
      <c r="G201" s="157"/>
      <c r="H201" s="429"/>
      <c r="I201" s="432"/>
      <c r="J201" s="432"/>
      <c r="K201" s="435"/>
      <c r="L201" s="438"/>
      <c r="M201" s="441"/>
    </row>
    <row r="202" spans="1:13" s="20" customFormat="1" ht="15" customHeight="1">
      <c r="A202" s="421">
        <v>50</v>
      </c>
      <c r="B202" s="424"/>
      <c r="C202" s="425"/>
      <c r="D202" s="426"/>
      <c r="E202" s="130"/>
      <c r="F202" s="162" t="str">
        <f>IF(E202&lt;&gt;"",VLOOKUP(E202,コード表!$C$2:$D$160,2,FALSE),"")</f>
        <v/>
      </c>
      <c r="G202" s="155"/>
      <c r="H202" s="427"/>
      <c r="I202" s="430"/>
      <c r="J202" s="430"/>
      <c r="K202" s="433"/>
      <c r="L202" s="436"/>
      <c r="M202" s="439"/>
    </row>
    <row r="203" spans="1:13" s="20" customFormat="1" ht="15" customHeight="1">
      <c r="A203" s="422"/>
      <c r="B203" s="424"/>
      <c r="C203" s="425"/>
      <c r="D203" s="426"/>
      <c r="E203" s="128"/>
      <c r="F203" s="163" t="str">
        <f>IF(E203&lt;&gt;"",VLOOKUP(E203,コード表!$C$2:$D$160,2,FALSE),"")</f>
        <v/>
      </c>
      <c r="G203" s="156"/>
      <c r="H203" s="428"/>
      <c r="I203" s="431"/>
      <c r="J203" s="431"/>
      <c r="K203" s="434"/>
      <c r="L203" s="437"/>
      <c r="M203" s="440"/>
    </row>
    <row r="204" spans="1:13" s="20" customFormat="1" ht="15" customHeight="1">
      <c r="A204" s="422"/>
      <c r="B204" s="424"/>
      <c r="C204" s="425"/>
      <c r="D204" s="426"/>
      <c r="E204" s="128"/>
      <c r="F204" s="163" t="str">
        <f>IF(E204&lt;&gt;"",VLOOKUP(E204,コード表!$C$2:$D$160,2,FALSE),"")</f>
        <v/>
      </c>
      <c r="G204" s="156"/>
      <c r="H204" s="428"/>
      <c r="I204" s="431"/>
      <c r="J204" s="431"/>
      <c r="K204" s="434"/>
      <c r="L204" s="437"/>
      <c r="M204" s="440"/>
    </row>
    <row r="205" spans="1:13" s="20" customFormat="1" ht="15" customHeight="1" thickBot="1">
      <c r="A205" s="423"/>
      <c r="B205" s="442"/>
      <c r="C205" s="443"/>
      <c r="D205" s="444"/>
      <c r="E205" s="131"/>
      <c r="F205" s="164" t="str">
        <f>IF(E205&lt;&gt;"",VLOOKUP(E205,コード表!$C$2:$D$160,2,FALSE),"")</f>
        <v/>
      </c>
      <c r="G205" s="157"/>
      <c r="H205" s="429"/>
      <c r="I205" s="432"/>
      <c r="J205" s="432"/>
      <c r="K205" s="435"/>
      <c r="L205" s="438"/>
      <c r="M205" s="441"/>
    </row>
    <row r="206" spans="1:13" s="20" customFormat="1" ht="15" customHeight="1">
      <c r="A206" s="421">
        <v>51</v>
      </c>
      <c r="B206" s="449"/>
      <c r="C206" s="450"/>
      <c r="D206" s="451"/>
      <c r="E206" s="127"/>
      <c r="F206" s="162" t="str">
        <f>IF(E206&lt;&gt;"",VLOOKUP(E206,コード表!$C$2:$D$160,2,FALSE),"")</f>
        <v/>
      </c>
      <c r="G206" s="155"/>
      <c r="H206" s="427"/>
      <c r="I206" s="430"/>
      <c r="J206" s="430"/>
      <c r="K206" s="433"/>
      <c r="L206" s="436"/>
      <c r="M206" s="439"/>
    </row>
    <row r="207" spans="1:13" s="20" customFormat="1" ht="15" customHeight="1">
      <c r="A207" s="422"/>
      <c r="B207" s="424"/>
      <c r="C207" s="425"/>
      <c r="D207" s="452"/>
      <c r="E207" s="128"/>
      <c r="F207" s="163" t="str">
        <f>IF(E207&lt;&gt;"",VLOOKUP(E207,コード表!$C$2:$D$160,2,FALSE),"")</f>
        <v/>
      </c>
      <c r="G207" s="156"/>
      <c r="H207" s="428"/>
      <c r="I207" s="431"/>
      <c r="J207" s="431"/>
      <c r="K207" s="434"/>
      <c r="L207" s="437"/>
      <c r="M207" s="440"/>
    </row>
    <row r="208" spans="1:13" s="20" customFormat="1" ht="15" customHeight="1">
      <c r="A208" s="422"/>
      <c r="B208" s="424"/>
      <c r="C208" s="425"/>
      <c r="D208" s="452"/>
      <c r="E208" s="128"/>
      <c r="F208" s="163" t="str">
        <f>IF(E208&lt;&gt;"",VLOOKUP(E208,コード表!$C$2:$D$160,2,FALSE),"")</f>
        <v/>
      </c>
      <c r="G208" s="156"/>
      <c r="H208" s="428"/>
      <c r="I208" s="431"/>
      <c r="J208" s="431"/>
      <c r="K208" s="434"/>
      <c r="L208" s="437"/>
      <c r="M208" s="440"/>
    </row>
    <row r="209" spans="1:13" s="20" customFormat="1" ht="15" customHeight="1">
      <c r="A209" s="423"/>
      <c r="B209" s="424"/>
      <c r="C209" s="425"/>
      <c r="D209" s="452"/>
      <c r="E209" s="129"/>
      <c r="F209" s="164" t="str">
        <f>IF(E209&lt;&gt;"",VLOOKUP(E209,コード表!$C$2:$D$160,2,FALSE),"")</f>
        <v/>
      </c>
      <c r="G209" s="157"/>
      <c r="H209" s="429"/>
      <c r="I209" s="432"/>
      <c r="J209" s="432"/>
      <c r="K209" s="435"/>
      <c r="L209" s="438"/>
      <c r="M209" s="441"/>
    </row>
    <row r="210" spans="1:13" s="20" customFormat="1" ht="15" customHeight="1">
      <c r="A210" s="421">
        <v>52</v>
      </c>
      <c r="B210" s="424"/>
      <c r="C210" s="425"/>
      <c r="D210" s="426"/>
      <c r="E210" s="130"/>
      <c r="F210" s="162" t="str">
        <f>IF(E210&lt;&gt;"",VLOOKUP(E210,コード表!$C$2:$D$160,2,FALSE),"")</f>
        <v/>
      </c>
      <c r="G210" s="155"/>
      <c r="H210" s="427"/>
      <c r="I210" s="430"/>
      <c r="J210" s="430"/>
      <c r="K210" s="433"/>
      <c r="L210" s="436"/>
      <c r="M210" s="439"/>
    </row>
    <row r="211" spans="1:13" s="20" customFormat="1" ht="15" customHeight="1">
      <c r="A211" s="422"/>
      <c r="B211" s="424"/>
      <c r="C211" s="425"/>
      <c r="D211" s="426"/>
      <c r="E211" s="128"/>
      <c r="F211" s="163" t="str">
        <f>IF(E211&lt;&gt;"",VLOOKUP(E211,コード表!$C$2:$D$160,2,FALSE),"")</f>
        <v/>
      </c>
      <c r="G211" s="156"/>
      <c r="H211" s="428"/>
      <c r="I211" s="431"/>
      <c r="J211" s="431"/>
      <c r="K211" s="434"/>
      <c r="L211" s="437"/>
      <c r="M211" s="440"/>
    </row>
    <row r="212" spans="1:13" s="20" customFormat="1" ht="15" customHeight="1">
      <c r="A212" s="422"/>
      <c r="B212" s="424"/>
      <c r="C212" s="425"/>
      <c r="D212" s="426"/>
      <c r="E212" s="128"/>
      <c r="F212" s="163" t="str">
        <f>IF(E212&lt;&gt;"",VLOOKUP(E212,コード表!$C$2:$D$160,2,FALSE),"")</f>
        <v/>
      </c>
      <c r="G212" s="156"/>
      <c r="H212" s="428"/>
      <c r="I212" s="431"/>
      <c r="J212" s="431"/>
      <c r="K212" s="434"/>
      <c r="L212" s="437"/>
      <c r="M212" s="440"/>
    </row>
    <row r="213" spans="1:13" s="20" customFormat="1" ht="15" customHeight="1">
      <c r="A213" s="423"/>
      <c r="B213" s="424"/>
      <c r="C213" s="425"/>
      <c r="D213" s="426"/>
      <c r="E213" s="129"/>
      <c r="F213" s="164" t="str">
        <f>IF(E213&lt;&gt;"",VLOOKUP(E213,コード表!$C$2:$D$160,2,FALSE),"")</f>
        <v/>
      </c>
      <c r="G213" s="157"/>
      <c r="H213" s="429"/>
      <c r="I213" s="432"/>
      <c r="J213" s="432"/>
      <c r="K213" s="435"/>
      <c r="L213" s="438"/>
      <c r="M213" s="441"/>
    </row>
    <row r="214" spans="1:13" s="20" customFormat="1" ht="15" customHeight="1">
      <c r="A214" s="421">
        <v>53</v>
      </c>
      <c r="B214" s="424"/>
      <c r="C214" s="425"/>
      <c r="D214" s="426"/>
      <c r="E214" s="130"/>
      <c r="F214" s="162" t="str">
        <f>IF(E214&lt;&gt;"",VLOOKUP(E214,コード表!$C$2:$D$160,2,FALSE),"")</f>
        <v/>
      </c>
      <c r="G214" s="155"/>
      <c r="H214" s="427"/>
      <c r="I214" s="430"/>
      <c r="J214" s="430"/>
      <c r="K214" s="433"/>
      <c r="L214" s="436"/>
      <c r="M214" s="439"/>
    </row>
    <row r="215" spans="1:13" s="20" customFormat="1" ht="15" customHeight="1">
      <c r="A215" s="422"/>
      <c r="B215" s="424"/>
      <c r="C215" s="425"/>
      <c r="D215" s="426"/>
      <c r="E215" s="128"/>
      <c r="F215" s="163" t="str">
        <f>IF(E215&lt;&gt;"",VLOOKUP(E215,コード表!$C$2:$D$160,2,FALSE),"")</f>
        <v/>
      </c>
      <c r="G215" s="156"/>
      <c r="H215" s="428"/>
      <c r="I215" s="431"/>
      <c r="J215" s="431"/>
      <c r="K215" s="434"/>
      <c r="L215" s="437"/>
      <c r="M215" s="440"/>
    </row>
    <row r="216" spans="1:13" s="20" customFormat="1" ht="15" customHeight="1">
      <c r="A216" s="422"/>
      <c r="B216" s="424"/>
      <c r="C216" s="425"/>
      <c r="D216" s="426"/>
      <c r="E216" s="128"/>
      <c r="F216" s="163" t="str">
        <f>IF(E216&lt;&gt;"",VLOOKUP(E216,コード表!$C$2:$D$160,2,FALSE),"")</f>
        <v/>
      </c>
      <c r="G216" s="156"/>
      <c r="H216" s="428"/>
      <c r="I216" s="431"/>
      <c r="J216" s="431"/>
      <c r="K216" s="434"/>
      <c r="L216" s="437"/>
      <c r="M216" s="440"/>
    </row>
    <row r="217" spans="1:13" s="20" customFormat="1" ht="15" customHeight="1">
      <c r="A217" s="423"/>
      <c r="B217" s="424"/>
      <c r="C217" s="425"/>
      <c r="D217" s="426"/>
      <c r="E217" s="129"/>
      <c r="F217" s="164" t="str">
        <f>IF(E217&lt;&gt;"",VLOOKUP(E217,コード表!$C$2:$D$160,2,FALSE),"")</f>
        <v/>
      </c>
      <c r="G217" s="157"/>
      <c r="H217" s="429"/>
      <c r="I217" s="432"/>
      <c r="J217" s="432"/>
      <c r="K217" s="435"/>
      <c r="L217" s="438"/>
      <c r="M217" s="441"/>
    </row>
    <row r="218" spans="1:13" s="20" customFormat="1" ht="15" customHeight="1">
      <c r="A218" s="421">
        <v>54</v>
      </c>
      <c r="B218" s="424"/>
      <c r="C218" s="425"/>
      <c r="D218" s="426"/>
      <c r="E218" s="130"/>
      <c r="F218" s="162" t="str">
        <f>IF(E218&lt;&gt;"",VLOOKUP(E218,コード表!$C$2:$D$160,2,FALSE),"")</f>
        <v/>
      </c>
      <c r="G218" s="155"/>
      <c r="H218" s="427"/>
      <c r="I218" s="430"/>
      <c r="J218" s="430"/>
      <c r="K218" s="433"/>
      <c r="L218" s="436"/>
      <c r="M218" s="439"/>
    </row>
    <row r="219" spans="1:13" s="20" customFormat="1" ht="15" customHeight="1">
      <c r="A219" s="422"/>
      <c r="B219" s="424"/>
      <c r="C219" s="425"/>
      <c r="D219" s="426"/>
      <c r="E219" s="128"/>
      <c r="F219" s="163" t="str">
        <f>IF(E219&lt;&gt;"",VLOOKUP(E219,コード表!$C$2:$D$160,2,FALSE),"")</f>
        <v/>
      </c>
      <c r="G219" s="156"/>
      <c r="H219" s="428"/>
      <c r="I219" s="431"/>
      <c r="J219" s="431"/>
      <c r="K219" s="434"/>
      <c r="L219" s="437"/>
      <c r="M219" s="440"/>
    </row>
    <row r="220" spans="1:13" s="20" customFormat="1" ht="15" customHeight="1">
      <c r="A220" s="422"/>
      <c r="B220" s="424"/>
      <c r="C220" s="425"/>
      <c r="D220" s="426"/>
      <c r="E220" s="128"/>
      <c r="F220" s="163" t="str">
        <f>IF(E220&lt;&gt;"",VLOOKUP(E220,コード表!$C$2:$D$160,2,FALSE),"")</f>
        <v/>
      </c>
      <c r="G220" s="156"/>
      <c r="H220" s="428"/>
      <c r="I220" s="431"/>
      <c r="J220" s="431"/>
      <c r="K220" s="434"/>
      <c r="L220" s="437"/>
      <c r="M220" s="440"/>
    </row>
    <row r="221" spans="1:13" s="20" customFormat="1" ht="15" customHeight="1">
      <c r="A221" s="423"/>
      <c r="B221" s="424"/>
      <c r="C221" s="425"/>
      <c r="D221" s="426"/>
      <c r="E221" s="129"/>
      <c r="F221" s="164" t="str">
        <f>IF(E221&lt;&gt;"",VLOOKUP(E221,コード表!$C$2:$D$160,2,FALSE),"")</f>
        <v/>
      </c>
      <c r="G221" s="157"/>
      <c r="H221" s="429"/>
      <c r="I221" s="432"/>
      <c r="J221" s="432"/>
      <c r="K221" s="435"/>
      <c r="L221" s="438"/>
      <c r="M221" s="441"/>
    </row>
    <row r="222" spans="1:13" s="20" customFormat="1" ht="15" customHeight="1">
      <c r="A222" s="421">
        <v>55</v>
      </c>
      <c r="B222" s="424"/>
      <c r="C222" s="425"/>
      <c r="D222" s="426"/>
      <c r="E222" s="130"/>
      <c r="F222" s="162" t="str">
        <f>IF(E222&lt;&gt;"",VLOOKUP(E222,コード表!$C$2:$D$160,2,FALSE),"")</f>
        <v/>
      </c>
      <c r="G222" s="155"/>
      <c r="H222" s="427"/>
      <c r="I222" s="430"/>
      <c r="J222" s="430"/>
      <c r="K222" s="433"/>
      <c r="L222" s="436"/>
      <c r="M222" s="439"/>
    </row>
    <row r="223" spans="1:13" s="20" customFormat="1" ht="15" customHeight="1">
      <c r="A223" s="422"/>
      <c r="B223" s="424"/>
      <c r="C223" s="425"/>
      <c r="D223" s="426"/>
      <c r="E223" s="128"/>
      <c r="F223" s="163" t="str">
        <f>IF(E223&lt;&gt;"",VLOOKUP(E223,コード表!$C$2:$D$160,2,FALSE),"")</f>
        <v/>
      </c>
      <c r="G223" s="156"/>
      <c r="H223" s="428"/>
      <c r="I223" s="431"/>
      <c r="J223" s="431"/>
      <c r="K223" s="434"/>
      <c r="L223" s="437"/>
      <c r="M223" s="440"/>
    </row>
    <row r="224" spans="1:13" s="20" customFormat="1" ht="15" customHeight="1">
      <c r="A224" s="422"/>
      <c r="B224" s="424"/>
      <c r="C224" s="425"/>
      <c r="D224" s="426"/>
      <c r="E224" s="128"/>
      <c r="F224" s="163" t="str">
        <f>IF(E224&lt;&gt;"",VLOOKUP(E224,コード表!$C$2:$D$160,2,FALSE),"")</f>
        <v/>
      </c>
      <c r="G224" s="156"/>
      <c r="H224" s="428"/>
      <c r="I224" s="431"/>
      <c r="J224" s="431"/>
      <c r="K224" s="434"/>
      <c r="L224" s="437"/>
      <c r="M224" s="440"/>
    </row>
    <row r="225" spans="1:13" s="20" customFormat="1" ht="15" customHeight="1">
      <c r="A225" s="423"/>
      <c r="B225" s="424"/>
      <c r="C225" s="425"/>
      <c r="D225" s="426"/>
      <c r="E225" s="129"/>
      <c r="F225" s="164" t="str">
        <f>IF(E225&lt;&gt;"",VLOOKUP(E225,コード表!$C$2:$D$160,2,FALSE),"")</f>
        <v/>
      </c>
      <c r="G225" s="157"/>
      <c r="H225" s="429"/>
      <c r="I225" s="432"/>
      <c r="J225" s="432"/>
      <c r="K225" s="435"/>
      <c r="L225" s="438"/>
      <c r="M225" s="441"/>
    </row>
    <row r="226" spans="1:13" s="20" customFormat="1" ht="15" customHeight="1">
      <c r="A226" s="421">
        <v>56</v>
      </c>
      <c r="B226" s="424"/>
      <c r="C226" s="425"/>
      <c r="D226" s="426"/>
      <c r="E226" s="130"/>
      <c r="F226" s="162" t="str">
        <f>IF(E226&lt;&gt;"",VLOOKUP(E226,コード表!$C$2:$D$160,2,FALSE),"")</f>
        <v/>
      </c>
      <c r="G226" s="155"/>
      <c r="H226" s="427"/>
      <c r="I226" s="430"/>
      <c r="J226" s="430"/>
      <c r="K226" s="433"/>
      <c r="L226" s="436"/>
      <c r="M226" s="439"/>
    </row>
    <row r="227" spans="1:13" s="20" customFormat="1" ht="15" customHeight="1">
      <c r="A227" s="422"/>
      <c r="B227" s="424"/>
      <c r="C227" s="425"/>
      <c r="D227" s="426"/>
      <c r="E227" s="128"/>
      <c r="F227" s="163" t="str">
        <f>IF(E227&lt;&gt;"",VLOOKUP(E227,コード表!$C$2:$D$160,2,FALSE),"")</f>
        <v/>
      </c>
      <c r="G227" s="156"/>
      <c r="H227" s="428"/>
      <c r="I227" s="431"/>
      <c r="J227" s="431"/>
      <c r="K227" s="434"/>
      <c r="L227" s="437"/>
      <c r="M227" s="440"/>
    </row>
    <row r="228" spans="1:13" s="20" customFormat="1" ht="15" customHeight="1">
      <c r="A228" s="422"/>
      <c r="B228" s="424"/>
      <c r="C228" s="425"/>
      <c r="D228" s="426"/>
      <c r="E228" s="128"/>
      <c r="F228" s="163" t="str">
        <f>IF(E228&lt;&gt;"",VLOOKUP(E228,コード表!$C$2:$D$160,2,FALSE),"")</f>
        <v/>
      </c>
      <c r="G228" s="156"/>
      <c r="H228" s="428"/>
      <c r="I228" s="431"/>
      <c r="J228" s="431"/>
      <c r="K228" s="434"/>
      <c r="L228" s="437"/>
      <c r="M228" s="440"/>
    </row>
    <row r="229" spans="1:13" s="20" customFormat="1" ht="15" customHeight="1">
      <c r="A229" s="423"/>
      <c r="B229" s="424"/>
      <c r="C229" s="425"/>
      <c r="D229" s="426"/>
      <c r="E229" s="129"/>
      <c r="F229" s="164" t="str">
        <f>IF(E229&lt;&gt;"",VLOOKUP(E229,コード表!$C$2:$D$160,2,FALSE),"")</f>
        <v/>
      </c>
      <c r="G229" s="157"/>
      <c r="H229" s="429"/>
      <c r="I229" s="432"/>
      <c r="J229" s="432"/>
      <c r="K229" s="435"/>
      <c r="L229" s="438"/>
      <c r="M229" s="441"/>
    </row>
    <row r="230" spans="1:13" s="20" customFormat="1" ht="15" customHeight="1">
      <c r="A230" s="421">
        <v>57</v>
      </c>
      <c r="B230" s="424"/>
      <c r="C230" s="425"/>
      <c r="D230" s="426"/>
      <c r="E230" s="130"/>
      <c r="F230" s="162" t="str">
        <f>IF(E230&lt;&gt;"",VLOOKUP(E230,コード表!$C$2:$D$160,2,FALSE),"")</f>
        <v/>
      </c>
      <c r="G230" s="155"/>
      <c r="H230" s="427"/>
      <c r="I230" s="430"/>
      <c r="J230" s="430"/>
      <c r="K230" s="433"/>
      <c r="L230" s="436"/>
      <c r="M230" s="439"/>
    </row>
    <row r="231" spans="1:13" s="20" customFormat="1" ht="15" customHeight="1">
      <c r="A231" s="422"/>
      <c r="B231" s="424"/>
      <c r="C231" s="425"/>
      <c r="D231" s="426"/>
      <c r="E231" s="128"/>
      <c r="F231" s="163" t="str">
        <f>IF(E231&lt;&gt;"",VLOOKUP(E231,コード表!$C$2:$D$160,2,FALSE),"")</f>
        <v/>
      </c>
      <c r="G231" s="156"/>
      <c r="H231" s="428"/>
      <c r="I231" s="431"/>
      <c r="J231" s="431"/>
      <c r="K231" s="434"/>
      <c r="L231" s="437"/>
      <c r="M231" s="440"/>
    </row>
    <row r="232" spans="1:13" s="20" customFormat="1" ht="15" customHeight="1">
      <c r="A232" s="422"/>
      <c r="B232" s="424"/>
      <c r="C232" s="425"/>
      <c r="D232" s="426"/>
      <c r="E232" s="128"/>
      <c r="F232" s="163" t="str">
        <f>IF(E232&lt;&gt;"",VLOOKUP(E232,コード表!$C$2:$D$160,2,FALSE),"")</f>
        <v/>
      </c>
      <c r="G232" s="156"/>
      <c r="H232" s="428"/>
      <c r="I232" s="431"/>
      <c r="J232" s="431"/>
      <c r="K232" s="434"/>
      <c r="L232" s="437"/>
      <c r="M232" s="440"/>
    </row>
    <row r="233" spans="1:13" s="20" customFormat="1" ht="15" customHeight="1">
      <c r="A233" s="423"/>
      <c r="B233" s="424"/>
      <c r="C233" s="425"/>
      <c r="D233" s="426"/>
      <c r="E233" s="129"/>
      <c r="F233" s="164" t="str">
        <f>IF(E233&lt;&gt;"",VLOOKUP(E233,コード表!$C$2:$D$160,2,FALSE),"")</f>
        <v/>
      </c>
      <c r="G233" s="157"/>
      <c r="H233" s="429"/>
      <c r="I233" s="432"/>
      <c r="J233" s="432"/>
      <c r="K233" s="435"/>
      <c r="L233" s="438"/>
      <c r="M233" s="441"/>
    </row>
    <row r="234" spans="1:13" s="20" customFormat="1" ht="15" customHeight="1">
      <c r="A234" s="421">
        <v>58</v>
      </c>
      <c r="B234" s="424"/>
      <c r="C234" s="425"/>
      <c r="D234" s="426"/>
      <c r="E234" s="130"/>
      <c r="F234" s="162" t="str">
        <f>IF(E234&lt;&gt;"",VLOOKUP(E234,コード表!$C$2:$D$160,2,FALSE),"")</f>
        <v/>
      </c>
      <c r="G234" s="155"/>
      <c r="H234" s="427"/>
      <c r="I234" s="430"/>
      <c r="J234" s="430"/>
      <c r="K234" s="433"/>
      <c r="L234" s="436"/>
      <c r="M234" s="439"/>
    </row>
    <row r="235" spans="1:13" s="20" customFormat="1" ht="15" customHeight="1">
      <c r="A235" s="422"/>
      <c r="B235" s="424"/>
      <c r="C235" s="425"/>
      <c r="D235" s="426"/>
      <c r="E235" s="128"/>
      <c r="F235" s="163" t="str">
        <f>IF(E235&lt;&gt;"",VLOOKUP(E235,コード表!$C$2:$D$160,2,FALSE),"")</f>
        <v/>
      </c>
      <c r="G235" s="156"/>
      <c r="H235" s="428"/>
      <c r="I235" s="431"/>
      <c r="J235" s="431"/>
      <c r="K235" s="434"/>
      <c r="L235" s="437"/>
      <c r="M235" s="440"/>
    </row>
    <row r="236" spans="1:13" s="20" customFormat="1" ht="15" customHeight="1">
      <c r="A236" s="422"/>
      <c r="B236" s="424"/>
      <c r="C236" s="425"/>
      <c r="D236" s="426"/>
      <c r="E236" s="128"/>
      <c r="F236" s="163" t="str">
        <f>IF(E236&lt;&gt;"",VLOOKUP(E236,コード表!$C$2:$D$160,2,FALSE),"")</f>
        <v/>
      </c>
      <c r="G236" s="156"/>
      <c r="H236" s="428"/>
      <c r="I236" s="431"/>
      <c r="J236" s="431"/>
      <c r="K236" s="434"/>
      <c r="L236" s="437"/>
      <c r="M236" s="440"/>
    </row>
    <row r="237" spans="1:13" s="20" customFormat="1" ht="15" customHeight="1">
      <c r="A237" s="423"/>
      <c r="B237" s="424"/>
      <c r="C237" s="425"/>
      <c r="D237" s="426"/>
      <c r="E237" s="129"/>
      <c r="F237" s="164" t="str">
        <f>IF(E237&lt;&gt;"",VLOOKUP(E237,コード表!$C$2:$D$160,2,FALSE),"")</f>
        <v/>
      </c>
      <c r="G237" s="157"/>
      <c r="H237" s="429"/>
      <c r="I237" s="432"/>
      <c r="J237" s="432"/>
      <c r="K237" s="435"/>
      <c r="L237" s="438"/>
      <c r="M237" s="441"/>
    </row>
    <row r="238" spans="1:13" s="20" customFormat="1" ht="15" customHeight="1">
      <c r="A238" s="421">
        <v>59</v>
      </c>
      <c r="B238" s="424"/>
      <c r="C238" s="425"/>
      <c r="D238" s="426"/>
      <c r="E238" s="130"/>
      <c r="F238" s="162" t="str">
        <f>IF(E238&lt;&gt;"",VLOOKUP(E238,コード表!$C$2:$D$160,2,FALSE),"")</f>
        <v/>
      </c>
      <c r="G238" s="155"/>
      <c r="H238" s="427"/>
      <c r="I238" s="430"/>
      <c r="J238" s="430"/>
      <c r="K238" s="433"/>
      <c r="L238" s="436"/>
      <c r="M238" s="439"/>
    </row>
    <row r="239" spans="1:13" s="20" customFormat="1" ht="15" customHeight="1">
      <c r="A239" s="422"/>
      <c r="B239" s="424"/>
      <c r="C239" s="425"/>
      <c r="D239" s="426"/>
      <c r="E239" s="128"/>
      <c r="F239" s="163" t="str">
        <f>IF(E239&lt;&gt;"",VLOOKUP(E239,コード表!$C$2:$D$160,2,FALSE),"")</f>
        <v/>
      </c>
      <c r="G239" s="156"/>
      <c r="H239" s="428"/>
      <c r="I239" s="431"/>
      <c r="J239" s="431"/>
      <c r="K239" s="434"/>
      <c r="L239" s="437"/>
      <c r="M239" s="440"/>
    </row>
    <row r="240" spans="1:13" s="20" customFormat="1" ht="15" customHeight="1">
      <c r="A240" s="422"/>
      <c r="B240" s="424"/>
      <c r="C240" s="425"/>
      <c r="D240" s="426"/>
      <c r="E240" s="128"/>
      <c r="F240" s="163" t="str">
        <f>IF(E240&lt;&gt;"",VLOOKUP(E240,コード表!$C$2:$D$160,2,FALSE),"")</f>
        <v/>
      </c>
      <c r="G240" s="156"/>
      <c r="H240" s="428"/>
      <c r="I240" s="431"/>
      <c r="J240" s="431"/>
      <c r="K240" s="434"/>
      <c r="L240" s="437"/>
      <c r="M240" s="440"/>
    </row>
    <row r="241" spans="1:13" s="20" customFormat="1" ht="15" customHeight="1">
      <c r="A241" s="423"/>
      <c r="B241" s="424"/>
      <c r="C241" s="425"/>
      <c r="D241" s="426"/>
      <c r="E241" s="129"/>
      <c r="F241" s="164" t="str">
        <f>IF(E241&lt;&gt;"",VLOOKUP(E241,コード表!$C$2:$D$160,2,FALSE),"")</f>
        <v/>
      </c>
      <c r="G241" s="157"/>
      <c r="H241" s="429"/>
      <c r="I241" s="432"/>
      <c r="J241" s="432"/>
      <c r="K241" s="435"/>
      <c r="L241" s="438"/>
      <c r="M241" s="441"/>
    </row>
    <row r="242" spans="1:13" s="20" customFormat="1" ht="15" customHeight="1">
      <c r="A242" s="421">
        <v>60</v>
      </c>
      <c r="B242" s="424"/>
      <c r="C242" s="425"/>
      <c r="D242" s="426"/>
      <c r="E242" s="130"/>
      <c r="F242" s="162" t="str">
        <f>IF(E242&lt;&gt;"",VLOOKUP(E242,コード表!$C$2:$D$160,2,FALSE),"")</f>
        <v/>
      </c>
      <c r="G242" s="155"/>
      <c r="H242" s="427"/>
      <c r="I242" s="430"/>
      <c r="J242" s="430"/>
      <c r="K242" s="433"/>
      <c r="L242" s="436"/>
      <c r="M242" s="439"/>
    </row>
    <row r="243" spans="1:13" s="20" customFormat="1" ht="15" customHeight="1">
      <c r="A243" s="422"/>
      <c r="B243" s="424"/>
      <c r="C243" s="425"/>
      <c r="D243" s="426"/>
      <c r="E243" s="128"/>
      <c r="F243" s="163" t="str">
        <f>IF(E243&lt;&gt;"",VLOOKUP(E243,コード表!$C$2:$D$160,2,FALSE),"")</f>
        <v/>
      </c>
      <c r="G243" s="156"/>
      <c r="H243" s="428"/>
      <c r="I243" s="431"/>
      <c r="J243" s="431"/>
      <c r="K243" s="434"/>
      <c r="L243" s="437"/>
      <c r="M243" s="440"/>
    </row>
    <row r="244" spans="1:13" s="20" customFormat="1" ht="15" customHeight="1">
      <c r="A244" s="422"/>
      <c r="B244" s="424"/>
      <c r="C244" s="425"/>
      <c r="D244" s="426"/>
      <c r="E244" s="128"/>
      <c r="F244" s="163" t="str">
        <f>IF(E244&lt;&gt;"",VLOOKUP(E244,コード表!$C$2:$D$160,2,FALSE),"")</f>
        <v/>
      </c>
      <c r="G244" s="156"/>
      <c r="H244" s="428"/>
      <c r="I244" s="431"/>
      <c r="J244" s="431"/>
      <c r="K244" s="434"/>
      <c r="L244" s="437"/>
      <c r="M244" s="440"/>
    </row>
    <row r="245" spans="1:13" s="20" customFormat="1" ht="15" customHeight="1" thickBot="1">
      <c r="A245" s="423"/>
      <c r="B245" s="442"/>
      <c r="C245" s="443"/>
      <c r="D245" s="444"/>
      <c r="E245" s="131"/>
      <c r="F245" s="164" t="str">
        <f>IF(E245&lt;&gt;"",VLOOKUP(E245,コード表!$C$2:$D$160,2,FALSE),"")</f>
        <v/>
      </c>
      <c r="G245" s="158"/>
      <c r="H245" s="445"/>
      <c r="I245" s="446"/>
      <c r="J245" s="446"/>
      <c r="K245" s="447"/>
      <c r="L245" s="448"/>
      <c r="M245" s="441"/>
    </row>
    <row r="246" spans="1:13" s="20" customFormat="1" ht="15" customHeight="1">
      <c r="A246" s="421">
        <v>61</v>
      </c>
      <c r="B246" s="449"/>
      <c r="C246" s="450"/>
      <c r="D246" s="451"/>
      <c r="E246" s="127"/>
      <c r="F246" s="159" t="str">
        <f>IF(E246&lt;&gt;"",VLOOKUP(E246,コード表!$C$2:$D$160,2,FALSE),"")</f>
        <v/>
      </c>
      <c r="G246" s="151"/>
      <c r="H246" s="459"/>
      <c r="I246" s="460"/>
      <c r="J246" s="460"/>
      <c r="K246" s="461"/>
      <c r="L246" s="462"/>
      <c r="M246" s="439"/>
    </row>
    <row r="247" spans="1:13" s="20" customFormat="1" ht="15" customHeight="1">
      <c r="A247" s="422"/>
      <c r="B247" s="424"/>
      <c r="C247" s="425"/>
      <c r="D247" s="452"/>
      <c r="E247" s="128"/>
      <c r="F247" s="160" t="str">
        <f>IF(E247&lt;&gt;"",VLOOKUP(E247,コード表!$C$2:$D$160,2,FALSE),"")</f>
        <v/>
      </c>
      <c r="G247" s="152"/>
      <c r="H247" s="454"/>
      <c r="I247" s="457"/>
      <c r="J247" s="457"/>
      <c r="K247" s="434"/>
      <c r="L247" s="437"/>
      <c r="M247" s="440"/>
    </row>
    <row r="248" spans="1:13" s="20" customFormat="1" ht="15" customHeight="1">
      <c r="A248" s="422"/>
      <c r="B248" s="424"/>
      <c r="C248" s="425"/>
      <c r="D248" s="452"/>
      <c r="E248" s="128"/>
      <c r="F248" s="160" t="str">
        <f>IF(E248&lt;&gt;"",VLOOKUP(E248,コード表!$C$2:$D$160,2,FALSE),"")</f>
        <v/>
      </c>
      <c r="G248" s="152"/>
      <c r="H248" s="454"/>
      <c r="I248" s="457"/>
      <c r="J248" s="457"/>
      <c r="K248" s="434"/>
      <c r="L248" s="437"/>
      <c r="M248" s="440"/>
    </row>
    <row r="249" spans="1:13" s="20" customFormat="1" ht="15" customHeight="1">
      <c r="A249" s="423"/>
      <c r="B249" s="424"/>
      <c r="C249" s="425"/>
      <c r="D249" s="452"/>
      <c r="E249" s="129"/>
      <c r="F249" s="161" t="str">
        <f>IF(E249&lt;&gt;"",VLOOKUP(E249,コード表!$C$2:$D$160,2,FALSE),"")</f>
        <v/>
      </c>
      <c r="G249" s="153"/>
      <c r="H249" s="455"/>
      <c r="I249" s="458"/>
      <c r="J249" s="458"/>
      <c r="K249" s="435"/>
      <c r="L249" s="438"/>
      <c r="M249" s="441"/>
    </row>
    <row r="250" spans="1:13" s="20" customFormat="1" ht="15" customHeight="1">
      <c r="A250" s="421">
        <v>62</v>
      </c>
      <c r="B250" s="424"/>
      <c r="C250" s="425"/>
      <c r="D250" s="426"/>
      <c r="E250" s="130"/>
      <c r="F250" s="159" t="str">
        <f>IF(E250&lt;&gt;"",VLOOKUP(E250,コード表!$C$2:$D$160,2,FALSE),"")</f>
        <v/>
      </c>
      <c r="G250" s="154"/>
      <c r="H250" s="453"/>
      <c r="I250" s="456"/>
      <c r="J250" s="456"/>
      <c r="K250" s="433"/>
      <c r="L250" s="436"/>
      <c r="M250" s="439"/>
    </row>
    <row r="251" spans="1:13" s="20" customFormat="1" ht="15" customHeight="1">
      <c r="A251" s="422"/>
      <c r="B251" s="424"/>
      <c r="C251" s="425"/>
      <c r="D251" s="426"/>
      <c r="E251" s="128"/>
      <c r="F251" s="160" t="str">
        <f>IF(E251&lt;&gt;"",VLOOKUP(E251,コード表!$C$2:$D$160,2,FALSE),"")</f>
        <v/>
      </c>
      <c r="G251" s="152"/>
      <c r="H251" s="454"/>
      <c r="I251" s="457"/>
      <c r="J251" s="457"/>
      <c r="K251" s="434"/>
      <c r="L251" s="437"/>
      <c r="M251" s="440"/>
    </row>
    <row r="252" spans="1:13" s="20" customFormat="1" ht="15" customHeight="1">
      <c r="A252" s="422"/>
      <c r="B252" s="424"/>
      <c r="C252" s="425"/>
      <c r="D252" s="426"/>
      <c r="E252" s="128"/>
      <c r="F252" s="160" t="str">
        <f>IF(E252&lt;&gt;"",VLOOKUP(E252,コード表!$C$2:$D$160,2,FALSE),"")</f>
        <v/>
      </c>
      <c r="G252" s="152"/>
      <c r="H252" s="454"/>
      <c r="I252" s="457"/>
      <c r="J252" s="457"/>
      <c r="K252" s="434"/>
      <c r="L252" s="437"/>
      <c r="M252" s="440"/>
    </row>
    <row r="253" spans="1:13" s="20" customFormat="1" ht="15" customHeight="1">
      <c r="A253" s="423"/>
      <c r="B253" s="424"/>
      <c r="C253" s="425"/>
      <c r="D253" s="426"/>
      <c r="E253" s="129"/>
      <c r="F253" s="161" t="str">
        <f>IF(E253&lt;&gt;"",VLOOKUP(E253,コード表!$C$2:$D$160,2,FALSE),"")</f>
        <v/>
      </c>
      <c r="G253" s="153"/>
      <c r="H253" s="455"/>
      <c r="I253" s="458"/>
      <c r="J253" s="458"/>
      <c r="K253" s="435"/>
      <c r="L253" s="438"/>
      <c r="M253" s="441"/>
    </row>
    <row r="254" spans="1:13" s="20" customFormat="1" ht="15" customHeight="1">
      <c r="A254" s="421">
        <v>63</v>
      </c>
      <c r="B254" s="424"/>
      <c r="C254" s="425"/>
      <c r="D254" s="426"/>
      <c r="E254" s="130"/>
      <c r="F254" s="159" t="str">
        <f>IF(E254&lt;&gt;"",VLOOKUP(E254,コード表!$C$2:$D$160,2,FALSE),"")</f>
        <v/>
      </c>
      <c r="G254" s="154"/>
      <c r="H254" s="453"/>
      <c r="I254" s="456"/>
      <c r="J254" s="456"/>
      <c r="K254" s="433"/>
      <c r="L254" s="436"/>
      <c r="M254" s="439"/>
    </row>
    <row r="255" spans="1:13" s="20" customFormat="1" ht="15" customHeight="1">
      <c r="A255" s="422"/>
      <c r="B255" s="424"/>
      <c r="C255" s="425"/>
      <c r="D255" s="426"/>
      <c r="E255" s="128"/>
      <c r="F255" s="160" t="str">
        <f>IF(E255&lt;&gt;"",VLOOKUP(E255,コード表!$C$2:$D$160,2,FALSE),"")</f>
        <v/>
      </c>
      <c r="G255" s="152"/>
      <c r="H255" s="454"/>
      <c r="I255" s="457"/>
      <c r="J255" s="457"/>
      <c r="K255" s="434"/>
      <c r="L255" s="437"/>
      <c r="M255" s="440"/>
    </row>
    <row r="256" spans="1:13" s="20" customFormat="1" ht="15" customHeight="1">
      <c r="A256" s="422"/>
      <c r="B256" s="424"/>
      <c r="C256" s="425"/>
      <c r="D256" s="426"/>
      <c r="E256" s="128"/>
      <c r="F256" s="160" t="str">
        <f>IF(E256&lt;&gt;"",VLOOKUP(E256,コード表!$C$2:$D$160,2,FALSE),"")</f>
        <v/>
      </c>
      <c r="G256" s="152"/>
      <c r="H256" s="454"/>
      <c r="I256" s="457"/>
      <c r="J256" s="457"/>
      <c r="K256" s="434"/>
      <c r="L256" s="437"/>
      <c r="M256" s="440"/>
    </row>
    <row r="257" spans="1:13" s="20" customFormat="1" ht="15" customHeight="1">
      <c r="A257" s="423"/>
      <c r="B257" s="424"/>
      <c r="C257" s="425"/>
      <c r="D257" s="426"/>
      <c r="E257" s="129"/>
      <c r="F257" s="161" t="str">
        <f>IF(E257&lt;&gt;"",VLOOKUP(E257,コード表!$C$2:$D$160,2,FALSE),"")</f>
        <v/>
      </c>
      <c r="G257" s="153"/>
      <c r="H257" s="455"/>
      <c r="I257" s="458"/>
      <c r="J257" s="458"/>
      <c r="K257" s="435"/>
      <c r="L257" s="438"/>
      <c r="M257" s="441"/>
    </row>
    <row r="258" spans="1:13" s="20" customFormat="1" ht="15" customHeight="1">
      <c r="A258" s="421">
        <v>64</v>
      </c>
      <c r="B258" s="424"/>
      <c r="C258" s="425"/>
      <c r="D258" s="426"/>
      <c r="E258" s="130"/>
      <c r="F258" s="162" t="str">
        <f>IF(E258&lt;&gt;"",VLOOKUP(E258,コード表!$C$2:$D$160,2,FALSE),"")</f>
        <v/>
      </c>
      <c r="G258" s="155"/>
      <c r="H258" s="427"/>
      <c r="I258" s="430"/>
      <c r="J258" s="430"/>
      <c r="K258" s="433"/>
      <c r="L258" s="436"/>
      <c r="M258" s="439"/>
    </row>
    <row r="259" spans="1:13" s="20" customFormat="1" ht="15" customHeight="1">
      <c r="A259" s="422"/>
      <c r="B259" s="424"/>
      <c r="C259" s="425"/>
      <c r="D259" s="426"/>
      <c r="E259" s="128"/>
      <c r="F259" s="163" t="str">
        <f>IF(E259&lt;&gt;"",VLOOKUP(E259,コード表!$C$2:$D$160,2,FALSE),"")</f>
        <v/>
      </c>
      <c r="G259" s="156"/>
      <c r="H259" s="428"/>
      <c r="I259" s="431"/>
      <c r="J259" s="431"/>
      <c r="K259" s="434"/>
      <c r="L259" s="437"/>
      <c r="M259" s="440"/>
    </row>
    <row r="260" spans="1:13" s="20" customFormat="1" ht="15" customHeight="1">
      <c r="A260" s="422"/>
      <c r="B260" s="424"/>
      <c r="C260" s="425"/>
      <c r="D260" s="426"/>
      <c r="E260" s="128"/>
      <c r="F260" s="163" t="str">
        <f>IF(E260&lt;&gt;"",VLOOKUP(E260,コード表!$C$2:$D$160,2,FALSE),"")</f>
        <v/>
      </c>
      <c r="G260" s="156"/>
      <c r="H260" s="428"/>
      <c r="I260" s="431"/>
      <c r="J260" s="431"/>
      <c r="K260" s="434"/>
      <c r="L260" s="437"/>
      <c r="M260" s="440"/>
    </row>
    <row r="261" spans="1:13" s="20" customFormat="1" ht="15" customHeight="1">
      <c r="A261" s="423"/>
      <c r="B261" s="424"/>
      <c r="C261" s="425"/>
      <c r="D261" s="426"/>
      <c r="E261" s="129"/>
      <c r="F261" s="164" t="str">
        <f>IF(E261&lt;&gt;"",VLOOKUP(E261,コード表!$C$2:$D$160,2,FALSE),"")</f>
        <v/>
      </c>
      <c r="G261" s="157"/>
      <c r="H261" s="429"/>
      <c r="I261" s="432"/>
      <c r="J261" s="432"/>
      <c r="K261" s="435"/>
      <c r="L261" s="438"/>
      <c r="M261" s="441"/>
    </row>
    <row r="262" spans="1:13" s="20" customFormat="1" ht="15" customHeight="1">
      <c r="A262" s="421">
        <v>65</v>
      </c>
      <c r="B262" s="424"/>
      <c r="C262" s="425"/>
      <c r="D262" s="426"/>
      <c r="E262" s="130"/>
      <c r="F262" s="162" t="str">
        <f>IF(E262&lt;&gt;"",VLOOKUP(E262,コード表!$C$2:$D$160,2,FALSE),"")</f>
        <v/>
      </c>
      <c r="G262" s="155"/>
      <c r="H262" s="427"/>
      <c r="I262" s="430"/>
      <c r="J262" s="430"/>
      <c r="K262" s="433"/>
      <c r="L262" s="436"/>
      <c r="M262" s="439"/>
    </row>
    <row r="263" spans="1:13" s="20" customFormat="1" ht="15" customHeight="1">
      <c r="A263" s="422"/>
      <c r="B263" s="424"/>
      <c r="C263" s="425"/>
      <c r="D263" s="426"/>
      <c r="E263" s="128"/>
      <c r="F263" s="163" t="str">
        <f>IF(E263&lt;&gt;"",VLOOKUP(E263,コード表!$C$2:$D$160,2,FALSE),"")</f>
        <v/>
      </c>
      <c r="G263" s="156"/>
      <c r="H263" s="428"/>
      <c r="I263" s="431"/>
      <c r="J263" s="431"/>
      <c r="K263" s="434"/>
      <c r="L263" s="437"/>
      <c r="M263" s="440"/>
    </row>
    <row r="264" spans="1:13" s="20" customFormat="1" ht="15" customHeight="1">
      <c r="A264" s="422"/>
      <c r="B264" s="424"/>
      <c r="C264" s="425"/>
      <c r="D264" s="426"/>
      <c r="E264" s="128"/>
      <c r="F264" s="163" t="str">
        <f>IF(E264&lt;&gt;"",VLOOKUP(E264,コード表!$C$2:$D$160,2,FALSE),"")</f>
        <v/>
      </c>
      <c r="G264" s="156"/>
      <c r="H264" s="428"/>
      <c r="I264" s="431"/>
      <c r="J264" s="431"/>
      <c r="K264" s="434"/>
      <c r="L264" s="437"/>
      <c r="M264" s="440"/>
    </row>
    <row r="265" spans="1:13" s="20" customFormat="1" ht="15" customHeight="1">
      <c r="A265" s="423"/>
      <c r="B265" s="424"/>
      <c r="C265" s="425"/>
      <c r="D265" s="426"/>
      <c r="E265" s="129"/>
      <c r="F265" s="164" t="str">
        <f>IF(E265&lt;&gt;"",VLOOKUP(E265,コード表!$C$2:$D$160,2,FALSE),"")</f>
        <v/>
      </c>
      <c r="G265" s="157"/>
      <c r="H265" s="429"/>
      <c r="I265" s="432"/>
      <c r="J265" s="432"/>
      <c r="K265" s="435"/>
      <c r="L265" s="438"/>
      <c r="M265" s="441"/>
    </row>
    <row r="266" spans="1:13" s="20" customFormat="1" ht="15" customHeight="1">
      <c r="A266" s="421">
        <v>66</v>
      </c>
      <c r="B266" s="424"/>
      <c r="C266" s="425"/>
      <c r="D266" s="426"/>
      <c r="E266" s="130"/>
      <c r="F266" s="159" t="str">
        <f>IF(E266&lt;&gt;"",VLOOKUP(E266,コード表!$C$2:$D$160,2,FALSE),"")</f>
        <v/>
      </c>
      <c r="G266" s="155"/>
      <c r="H266" s="427"/>
      <c r="I266" s="430"/>
      <c r="J266" s="430"/>
      <c r="K266" s="433"/>
      <c r="L266" s="436"/>
      <c r="M266" s="439"/>
    </row>
    <row r="267" spans="1:13" s="20" customFormat="1" ht="15" customHeight="1">
      <c r="A267" s="422"/>
      <c r="B267" s="424"/>
      <c r="C267" s="425"/>
      <c r="D267" s="426"/>
      <c r="E267" s="128"/>
      <c r="F267" s="160" t="str">
        <f>IF(E267&lt;&gt;"",VLOOKUP(E267,コード表!$C$2:$D$160,2,FALSE),"")</f>
        <v/>
      </c>
      <c r="G267" s="156"/>
      <c r="H267" s="428"/>
      <c r="I267" s="431"/>
      <c r="J267" s="431"/>
      <c r="K267" s="434"/>
      <c r="L267" s="437"/>
      <c r="M267" s="440"/>
    </row>
    <row r="268" spans="1:13" s="20" customFormat="1" ht="15" customHeight="1">
      <c r="A268" s="422"/>
      <c r="B268" s="424"/>
      <c r="C268" s="425"/>
      <c r="D268" s="426"/>
      <c r="E268" s="128"/>
      <c r="F268" s="160" t="str">
        <f>IF(E268&lt;&gt;"",VLOOKUP(E268,コード表!$C$2:$D$160,2,FALSE),"")</f>
        <v/>
      </c>
      <c r="G268" s="156"/>
      <c r="H268" s="428"/>
      <c r="I268" s="431"/>
      <c r="J268" s="431"/>
      <c r="K268" s="434"/>
      <c r="L268" s="437"/>
      <c r="M268" s="440"/>
    </row>
    <row r="269" spans="1:13" s="20" customFormat="1" ht="15" customHeight="1">
      <c r="A269" s="423"/>
      <c r="B269" s="424"/>
      <c r="C269" s="425"/>
      <c r="D269" s="426"/>
      <c r="E269" s="129"/>
      <c r="F269" s="161" t="str">
        <f>IF(E269&lt;&gt;"",VLOOKUP(E269,コード表!$C$2:$D$160,2,FALSE),"")</f>
        <v/>
      </c>
      <c r="G269" s="157"/>
      <c r="H269" s="429"/>
      <c r="I269" s="432"/>
      <c r="J269" s="432"/>
      <c r="K269" s="435"/>
      <c r="L269" s="438"/>
      <c r="M269" s="441"/>
    </row>
    <row r="270" spans="1:13" s="20" customFormat="1" ht="15" customHeight="1">
      <c r="A270" s="421">
        <v>67</v>
      </c>
      <c r="B270" s="424"/>
      <c r="C270" s="425"/>
      <c r="D270" s="426"/>
      <c r="E270" s="130"/>
      <c r="F270" s="162" t="str">
        <f>IF(E270&lt;&gt;"",VLOOKUP(E270,コード表!$C$2:$D$160,2,FALSE),"")</f>
        <v/>
      </c>
      <c r="G270" s="155"/>
      <c r="H270" s="427"/>
      <c r="I270" s="430"/>
      <c r="J270" s="430"/>
      <c r="K270" s="433"/>
      <c r="L270" s="436"/>
      <c r="M270" s="439"/>
    </row>
    <row r="271" spans="1:13" s="20" customFormat="1" ht="15" customHeight="1">
      <c r="A271" s="422"/>
      <c r="B271" s="424"/>
      <c r="C271" s="425"/>
      <c r="D271" s="426"/>
      <c r="E271" s="128"/>
      <c r="F271" s="163" t="str">
        <f>IF(E271&lt;&gt;"",VLOOKUP(E271,コード表!$C$2:$D$160,2,FALSE),"")</f>
        <v/>
      </c>
      <c r="G271" s="156"/>
      <c r="H271" s="428"/>
      <c r="I271" s="431"/>
      <c r="J271" s="431"/>
      <c r="K271" s="434"/>
      <c r="L271" s="437"/>
      <c r="M271" s="440"/>
    </row>
    <row r="272" spans="1:13" s="20" customFormat="1" ht="15" customHeight="1">
      <c r="A272" s="422"/>
      <c r="B272" s="424"/>
      <c r="C272" s="425"/>
      <c r="D272" s="426"/>
      <c r="E272" s="128"/>
      <c r="F272" s="163" t="str">
        <f>IF(E272&lt;&gt;"",VLOOKUP(E272,コード表!$C$2:$D$160,2,FALSE),"")</f>
        <v/>
      </c>
      <c r="G272" s="156"/>
      <c r="H272" s="428"/>
      <c r="I272" s="431"/>
      <c r="J272" s="431"/>
      <c r="K272" s="434"/>
      <c r="L272" s="437"/>
      <c r="M272" s="440"/>
    </row>
    <row r="273" spans="1:13" s="20" customFormat="1" ht="15" customHeight="1">
      <c r="A273" s="423"/>
      <c r="B273" s="424"/>
      <c r="C273" s="425"/>
      <c r="D273" s="426"/>
      <c r="E273" s="129"/>
      <c r="F273" s="164" t="str">
        <f>IF(E273&lt;&gt;"",VLOOKUP(E273,コード表!$C$2:$D$160,2,FALSE),"")</f>
        <v/>
      </c>
      <c r="G273" s="157"/>
      <c r="H273" s="429"/>
      <c r="I273" s="432"/>
      <c r="J273" s="432"/>
      <c r="K273" s="435"/>
      <c r="L273" s="438"/>
      <c r="M273" s="441"/>
    </row>
    <row r="274" spans="1:13" s="20" customFormat="1" ht="15" customHeight="1">
      <c r="A274" s="421">
        <v>68</v>
      </c>
      <c r="B274" s="424"/>
      <c r="C274" s="425"/>
      <c r="D274" s="426"/>
      <c r="E274" s="130"/>
      <c r="F274" s="162" t="str">
        <f>IF(E274&lt;&gt;"",VLOOKUP(E274,コード表!$C$2:$D$160,2,FALSE),"")</f>
        <v/>
      </c>
      <c r="G274" s="155"/>
      <c r="H274" s="427"/>
      <c r="I274" s="430"/>
      <c r="J274" s="430"/>
      <c r="K274" s="433"/>
      <c r="L274" s="436"/>
      <c r="M274" s="439"/>
    </row>
    <row r="275" spans="1:13" s="20" customFormat="1" ht="15" customHeight="1">
      <c r="A275" s="422"/>
      <c r="B275" s="424"/>
      <c r="C275" s="425"/>
      <c r="D275" s="426"/>
      <c r="E275" s="128"/>
      <c r="F275" s="163" t="str">
        <f>IF(E275&lt;&gt;"",VLOOKUP(E275,コード表!$C$2:$D$160,2,FALSE),"")</f>
        <v/>
      </c>
      <c r="G275" s="156"/>
      <c r="H275" s="428"/>
      <c r="I275" s="431"/>
      <c r="J275" s="431"/>
      <c r="K275" s="434"/>
      <c r="L275" s="437"/>
      <c r="M275" s="440"/>
    </row>
    <row r="276" spans="1:13" s="20" customFormat="1" ht="15" customHeight="1">
      <c r="A276" s="422"/>
      <c r="B276" s="424"/>
      <c r="C276" s="425"/>
      <c r="D276" s="426"/>
      <c r="E276" s="128"/>
      <c r="F276" s="163" t="str">
        <f>IF(E276&lt;&gt;"",VLOOKUP(E276,コード表!$C$2:$D$160,2,FALSE),"")</f>
        <v/>
      </c>
      <c r="G276" s="156"/>
      <c r="H276" s="428"/>
      <c r="I276" s="431"/>
      <c r="J276" s="431"/>
      <c r="K276" s="434"/>
      <c r="L276" s="437"/>
      <c r="M276" s="440"/>
    </row>
    <row r="277" spans="1:13" s="20" customFormat="1" ht="15" customHeight="1">
      <c r="A277" s="423"/>
      <c r="B277" s="424"/>
      <c r="C277" s="425"/>
      <c r="D277" s="426"/>
      <c r="E277" s="129"/>
      <c r="F277" s="164" t="str">
        <f>IF(E277&lt;&gt;"",VLOOKUP(E277,コード表!$C$2:$D$160,2,FALSE),"")</f>
        <v/>
      </c>
      <c r="G277" s="157"/>
      <c r="H277" s="429"/>
      <c r="I277" s="432"/>
      <c r="J277" s="432"/>
      <c r="K277" s="435"/>
      <c r="L277" s="438"/>
      <c r="M277" s="441"/>
    </row>
    <row r="278" spans="1:13" s="20" customFormat="1" ht="15" customHeight="1">
      <c r="A278" s="421">
        <v>69</v>
      </c>
      <c r="B278" s="424"/>
      <c r="C278" s="425"/>
      <c r="D278" s="426"/>
      <c r="E278" s="130"/>
      <c r="F278" s="162" t="str">
        <f>IF(E278&lt;&gt;"",VLOOKUP(E278,コード表!$C$2:$D$160,2,FALSE),"")</f>
        <v/>
      </c>
      <c r="G278" s="155"/>
      <c r="H278" s="427"/>
      <c r="I278" s="430"/>
      <c r="J278" s="430"/>
      <c r="K278" s="433"/>
      <c r="L278" s="436"/>
      <c r="M278" s="439"/>
    </row>
    <row r="279" spans="1:13" s="20" customFormat="1" ht="15" customHeight="1">
      <c r="A279" s="422"/>
      <c r="B279" s="424"/>
      <c r="C279" s="425"/>
      <c r="D279" s="426"/>
      <c r="E279" s="128"/>
      <c r="F279" s="163" t="str">
        <f>IF(E279&lt;&gt;"",VLOOKUP(E279,コード表!$C$2:$D$160,2,FALSE),"")</f>
        <v/>
      </c>
      <c r="G279" s="156"/>
      <c r="H279" s="428"/>
      <c r="I279" s="431"/>
      <c r="J279" s="431"/>
      <c r="K279" s="434"/>
      <c r="L279" s="437"/>
      <c r="M279" s="440"/>
    </row>
    <row r="280" spans="1:13" s="20" customFormat="1" ht="15" customHeight="1">
      <c r="A280" s="422"/>
      <c r="B280" s="424"/>
      <c r="C280" s="425"/>
      <c r="D280" s="426"/>
      <c r="E280" s="128"/>
      <c r="F280" s="163" t="str">
        <f>IF(E280&lt;&gt;"",VLOOKUP(E280,コード表!$C$2:$D$160,2,FALSE),"")</f>
        <v/>
      </c>
      <c r="G280" s="156"/>
      <c r="H280" s="428"/>
      <c r="I280" s="431"/>
      <c r="J280" s="431"/>
      <c r="K280" s="434"/>
      <c r="L280" s="437"/>
      <c r="M280" s="440"/>
    </row>
    <row r="281" spans="1:13" s="20" customFormat="1" ht="15" customHeight="1">
      <c r="A281" s="423"/>
      <c r="B281" s="424"/>
      <c r="C281" s="425"/>
      <c r="D281" s="426"/>
      <c r="E281" s="129"/>
      <c r="F281" s="164" t="str">
        <f>IF(E281&lt;&gt;"",VLOOKUP(E281,コード表!$C$2:$D$160,2,FALSE),"")</f>
        <v/>
      </c>
      <c r="G281" s="157"/>
      <c r="H281" s="429"/>
      <c r="I281" s="432"/>
      <c r="J281" s="432"/>
      <c r="K281" s="435"/>
      <c r="L281" s="438"/>
      <c r="M281" s="441"/>
    </row>
    <row r="282" spans="1:13" s="20" customFormat="1" ht="15" customHeight="1">
      <c r="A282" s="421">
        <v>70</v>
      </c>
      <c r="B282" s="424"/>
      <c r="C282" s="425"/>
      <c r="D282" s="426"/>
      <c r="E282" s="130"/>
      <c r="F282" s="162" t="str">
        <f>IF(E282&lt;&gt;"",VLOOKUP(E282,コード表!$C$2:$D$160,2,FALSE),"")</f>
        <v/>
      </c>
      <c r="G282" s="155"/>
      <c r="H282" s="427"/>
      <c r="I282" s="430"/>
      <c r="J282" s="430"/>
      <c r="K282" s="433"/>
      <c r="L282" s="436"/>
      <c r="M282" s="439"/>
    </row>
    <row r="283" spans="1:13" s="20" customFormat="1" ht="15" customHeight="1">
      <c r="A283" s="422"/>
      <c r="B283" s="424"/>
      <c r="C283" s="425"/>
      <c r="D283" s="426"/>
      <c r="E283" s="128"/>
      <c r="F283" s="163" t="str">
        <f>IF(E283&lt;&gt;"",VLOOKUP(E283,コード表!$C$2:$D$160,2,FALSE),"")</f>
        <v/>
      </c>
      <c r="G283" s="156"/>
      <c r="H283" s="428"/>
      <c r="I283" s="431"/>
      <c r="J283" s="431"/>
      <c r="K283" s="434"/>
      <c r="L283" s="437"/>
      <c r="M283" s="440"/>
    </row>
    <row r="284" spans="1:13" s="20" customFormat="1" ht="15" customHeight="1">
      <c r="A284" s="422"/>
      <c r="B284" s="424"/>
      <c r="C284" s="425"/>
      <c r="D284" s="426"/>
      <c r="E284" s="128"/>
      <c r="F284" s="163" t="str">
        <f>IF(E284&lt;&gt;"",VLOOKUP(E284,コード表!$C$2:$D$160,2,FALSE),"")</f>
        <v/>
      </c>
      <c r="G284" s="156"/>
      <c r="H284" s="428"/>
      <c r="I284" s="431"/>
      <c r="J284" s="431"/>
      <c r="K284" s="434"/>
      <c r="L284" s="437"/>
      <c r="M284" s="440"/>
    </row>
    <row r="285" spans="1:13" s="20" customFormat="1" ht="15" customHeight="1" thickBot="1">
      <c r="A285" s="423"/>
      <c r="B285" s="442"/>
      <c r="C285" s="443"/>
      <c r="D285" s="444"/>
      <c r="E285" s="131"/>
      <c r="F285" s="164" t="str">
        <f>IF(E285&lt;&gt;"",VLOOKUP(E285,コード表!$C$2:$D$160,2,FALSE),"")</f>
        <v/>
      </c>
      <c r="G285" s="157"/>
      <c r="H285" s="429"/>
      <c r="I285" s="432"/>
      <c r="J285" s="432"/>
      <c r="K285" s="435"/>
      <c r="L285" s="438"/>
      <c r="M285" s="441"/>
    </row>
    <row r="286" spans="1:13" s="20" customFormat="1" ht="15" customHeight="1">
      <c r="A286" s="421">
        <v>71</v>
      </c>
      <c r="B286" s="449"/>
      <c r="C286" s="450"/>
      <c r="D286" s="451"/>
      <c r="E286" s="127"/>
      <c r="F286" s="162" t="str">
        <f>IF(E286&lt;&gt;"",VLOOKUP(E286,コード表!$C$2:$D$160,2,FALSE),"")</f>
        <v/>
      </c>
      <c r="G286" s="155"/>
      <c r="H286" s="427"/>
      <c r="I286" s="430"/>
      <c r="J286" s="430"/>
      <c r="K286" s="433"/>
      <c r="L286" s="436"/>
      <c r="M286" s="439"/>
    </row>
    <row r="287" spans="1:13" s="20" customFormat="1" ht="15" customHeight="1">
      <c r="A287" s="422"/>
      <c r="B287" s="424"/>
      <c r="C287" s="425"/>
      <c r="D287" s="452"/>
      <c r="E287" s="128"/>
      <c r="F287" s="163" t="str">
        <f>IF(E287&lt;&gt;"",VLOOKUP(E287,コード表!$C$2:$D$160,2,FALSE),"")</f>
        <v/>
      </c>
      <c r="G287" s="156"/>
      <c r="H287" s="428"/>
      <c r="I287" s="431"/>
      <c r="J287" s="431"/>
      <c r="K287" s="434"/>
      <c r="L287" s="437"/>
      <c r="M287" s="440"/>
    </row>
    <row r="288" spans="1:13" s="20" customFormat="1" ht="15" customHeight="1">
      <c r="A288" s="422"/>
      <c r="B288" s="424"/>
      <c r="C288" s="425"/>
      <c r="D288" s="452"/>
      <c r="E288" s="128"/>
      <c r="F288" s="163" t="str">
        <f>IF(E288&lt;&gt;"",VLOOKUP(E288,コード表!$C$2:$D$160,2,FALSE),"")</f>
        <v/>
      </c>
      <c r="G288" s="156"/>
      <c r="H288" s="428"/>
      <c r="I288" s="431"/>
      <c r="J288" s="431"/>
      <c r="K288" s="434"/>
      <c r="L288" s="437"/>
      <c r="M288" s="440"/>
    </row>
    <row r="289" spans="1:13" s="20" customFormat="1" ht="15" customHeight="1">
      <c r="A289" s="423"/>
      <c r="B289" s="424"/>
      <c r="C289" s="425"/>
      <c r="D289" s="452"/>
      <c r="E289" s="129"/>
      <c r="F289" s="164" t="str">
        <f>IF(E289&lt;&gt;"",VLOOKUP(E289,コード表!$C$2:$D$160,2,FALSE),"")</f>
        <v/>
      </c>
      <c r="G289" s="157"/>
      <c r="H289" s="429"/>
      <c r="I289" s="432"/>
      <c r="J289" s="432"/>
      <c r="K289" s="435"/>
      <c r="L289" s="438"/>
      <c r="M289" s="441"/>
    </row>
    <row r="290" spans="1:13" s="20" customFormat="1" ht="15" customHeight="1">
      <c r="A290" s="421">
        <v>72</v>
      </c>
      <c r="B290" s="424"/>
      <c r="C290" s="425"/>
      <c r="D290" s="426"/>
      <c r="E290" s="130"/>
      <c r="F290" s="162" t="str">
        <f>IF(E290&lt;&gt;"",VLOOKUP(E290,コード表!$C$2:$D$160,2,FALSE),"")</f>
        <v/>
      </c>
      <c r="G290" s="155"/>
      <c r="H290" s="427"/>
      <c r="I290" s="430"/>
      <c r="J290" s="430"/>
      <c r="K290" s="433"/>
      <c r="L290" s="436"/>
      <c r="M290" s="439"/>
    </row>
    <row r="291" spans="1:13" s="20" customFormat="1" ht="15" customHeight="1">
      <c r="A291" s="422"/>
      <c r="B291" s="424"/>
      <c r="C291" s="425"/>
      <c r="D291" s="426"/>
      <c r="E291" s="128"/>
      <c r="F291" s="163" t="str">
        <f>IF(E291&lt;&gt;"",VLOOKUP(E291,コード表!$C$2:$D$160,2,FALSE),"")</f>
        <v/>
      </c>
      <c r="G291" s="156"/>
      <c r="H291" s="428"/>
      <c r="I291" s="431"/>
      <c r="J291" s="431"/>
      <c r="K291" s="434"/>
      <c r="L291" s="437"/>
      <c r="M291" s="440"/>
    </row>
    <row r="292" spans="1:13" s="20" customFormat="1" ht="15" customHeight="1">
      <c r="A292" s="422"/>
      <c r="B292" s="424"/>
      <c r="C292" s="425"/>
      <c r="D292" s="426"/>
      <c r="E292" s="128"/>
      <c r="F292" s="163" t="str">
        <f>IF(E292&lt;&gt;"",VLOOKUP(E292,コード表!$C$2:$D$160,2,FALSE),"")</f>
        <v/>
      </c>
      <c r="G292" s="156"/>
      <c r="H292" s="428"/>
      <c r="I292" s="431"/>
      <c r="J292" s="431"/>
      <c r="K292" s="434"/>
      <c r="L292" s="437"/>
      <c r="M292" s="440"/>
    </row>
    <row r="293" spans="1:13" s="20" customFormat="1" ht="15" customHeight="1">
      <c r="A293" s="423"/>
      <c r="B293" s="424"/>
      <c r="C293" s="425"/>
      <c r="D293" s="426"/>
      <c r="E293" s="129"/>
      <c r="F293" s="164" t="str">
        <f>IF(E293&lt;&gt;"",VLOOKUP(E293,コード表!$C$2:$D$160,2,FALSE),"")</f>
        <v/>
      </c>
      <c r="G293" s="157"/>
      <c r="H293" s="429"/>
      <c r="I293" s="432"/>
      <c r="J293" s="432"/>
      <c r="K293" s="435"/>
      <c r="L293" s="438"/>
      <c r="M293" s="441"/>
    </row>
    <row r="294" spans="1:13" s="20" customFormat="1" ht="15" customHeight="1">
      <c r="A294" s="421">
        <v>73</v>
      </c>
      <c r="B294" s="424"/>
      <c r="C294" s="425"/>
      <c r="D294" s="426"/>
      <c r="E294" s="130"/>
      <c r="F294" s="162" t="str">
        <f>IF(E294&lt;&gt;"",VLOOKUP(E294,コード表!$C$2:$D$160,2,FALSE),"")</f>
        <v/>
      </c>
      <c r="G294" s="155"/>
      <c r="H294" s="427"/>
      <c r="I294" s="430"/>
      <c r="J294" s="430"/>
      <c r="K294" s="433"/>
      <c r="L294" s="436"/>
      <c r="M294" s="439"/>
    </row>
    <row r="295" spans="1:13" s="20" customFormat="1" ht="15" customHeight="1">
      <c r="A295" s="422"/>
      <c r="B295" s="424"/>
      <c r="C295" s="425"/>
      <c r="D295" s="426"/>
      <c r="E295" s="128"/>
      <c r="F295" s="163" t="str">
        <f>IF(E295&lt;&gt;"",VLOOKUP(E295,コード表!$C$2:$D$160,2,FALSE),"")</f>
        <v/>
      </c>
      <c r="G295" s="156"/>
      <c r="H295" s="428"/>
      <c r="I295" s="431"/>
      <c r="J295" s="431"/>
      <c r="K295" s="434"/>
      <c r="L295" s="437"/>
      <c r="M295" s="440"/>
    </row>
    <row r="296" spans="1:13" s="20" customFormat="1" ht="15" customHeight="1">
      <c r="A296" s="422"/>
      <c r="B296" s="424"/>
      <c r="C296" s="425"/>
      <c r="D296" s="426"/>
      <c r="E296" s="128"/>
      <c r="F296" s="163" t="str">
        <f>IF(E296&lt;&gt;"",VLOOKUP(E296,コード表!$C$2:$D$160,2,FALSE),"")</f>
        <v/>
      </c>
      <c r="G296" s="156"/>
      <c r="H296" s="428"/>
      <c r="I296" s="431"/>
      <c r="J296" s="431"/>
      <c r="K296" s="434"/>
      <c r="L296" s="437"/>
      <c r="M296" s="440"/>
    </row>
    <row r="297" spans="1:13" s="20" customFormat="1" ht="15" customHeight="1">
      <c r="A297" s="423"/>
      <c r="B297" s="424"/>
      <c r="C297" s="425"/>
      <c r="D297" s="426"/>
      <c r="E297" s="129"/>
      <c r="F297" s="164" t="str">
        <f>IF(E297&lt;&gt;"",VLOOKUP(E297,コード表!$C$2:$D$160,2,FALSE),"")</f>
        <v/>
      </c>
      <c r="G297" s="157"/>
      <c r="H297" s="429"/>
      <c r="I297" s="432"/>
      <c r="J297" s="432"/>
      <c r="K297" s="435"/>
      <c r="L297" s="438"/>
      <c r="M297" s="441"/>
    </row>
    <row r="298" spans="1:13" s="20" customFormat="1" ht="15" customHeight="1">
      <c r="A298" s="421">
        <v>74</v>
      </c>
      <c r="B298" s="424"/>
      <c r="C298" s="425"/>
      <c r="D298" s="426"/>
      <c r="E298" s="130"/>
      <c r="F298" s="162" t="str">
        <f>IF(E298&lt;&gt;"",VLOOKUP(E298,コード表!$C$2:$D$160,2,FALSE),"")</f>
        <v/>
      </c>
      <c r="G298" s="155"/>
      <c r="H298" s="427"/>
      <c r="I298" s="430"/>
      <c r="J298" s="430"/>
      <c r="K298" s="433"/>
      <c r="L298" s="436"/>
      <c r="M298" s="439"/>
    </row>
    <row r="299" spans="1:13" s="20" customFormat="1" ht="15" customHeight="1">
      <c r="A299" s="422"/>
      <c r="B299" s="424"/>
      <c r="C299" s="425"/>
      <c r="D299" s="426"/>
      <c r="E299" s="128"/>
      <c r="F299" s="163" t="str">
        <f>IF(E299&lt;&gt;"",VLOOKUP(E299,コード表!$C$2:$D$160,2,FALSE),"")</f>
        <v/>
      </c>
      <c r="G299" s="156"/>
      <c r="H299" s="428"/>
      <c r="I299" s="431"/>
      <c r="J299" s="431"/>
      <c r="K299" s="434"/>
      <c r="L299" s="437"/>
      <c r="M299" s="440"/>
    </row>
    <row r="300" spans="1:13" s="20" customFormat="1" ht="15" customHeight="1">
      <c r="A300" s="422"/>
      <c r="B300" s="424"/>
      <c r="C300" s="425"/>
      <c r="D300" s="426"/>
      <c r="E300" s="128"/>
      <c r="F300" s="163" t="str">
        <f>IF(E300&lt;&gt;"",VLOOKUP(E300,コード表!$C$2:$D$160,2,FALSE),"")</f>
        <v/>
      </c>
      <c r="G300" s="156"/>
      <c r="H300" s="428"/>
      <c r="I300" s="431"/>
      <c r="J300" s="431"/>
      <c r="K300" s="434"/>
      <c r="L300" s="437"/>
      <c r="M300" s="440"/>
    </row>
    <row r="301" spans="1:13" s="20" customFormat="1" ht="15" customHeight="1">
      <c r="A301" s="423"/>
      <c r="B301" s="424"/>
      <c r="C301" s="425"/>
      <c r="D301" s="426"/>
      <c r="E301" s="129"/>
      <c r="F301" s="164" t="str">
        <f>IF(E301&lt;&gt;"",VLOOKUP(E301,コード表!$C$2:$D$160,2,FALSE),"")</f>
        <v/>
      </c>
      <c r="G301" s="157"/>
      <c r="H301" s="429"/>
      <c r="I301" s="432"/>
      <c r="J301" s="432"/>
      <c r="K301" s="435"/>
      <c r="L301" s="438"/>
      <c r="M301" s="441"/>
    </row>
    <row r="302" spans="1:13" s="20" customFormat="1" ht="15" customHeight="1">
      <c r="A302" s="421">
        <v>75</v>
      </c>
      <c r="B302" s="424"/>
      <c r="C302" s="425"/>
      <c r="D302" s="426"/>
      <c r="E302" s="130"/>
      <c r="F302" s="162" t="str">
        <f>IF(E302&lt;&gt;"",VLOOKUP(E302,コード表!$C$2:$D$160,2,FALSE),"")</f>
        <v/>
      </c>
      <c r="G302" s="155"/>
      <c r="H302" s="427"/>
      <c r="I302" s="430"/>
      <c r="J302" s="430"/>
      <c r="K302" s="433"/>
      <c r="L302" s="436"/>
      <c r="M302" s="439"/>
    </row>
    <row r="303" spans="1:13" s="20" customFormat="1" ht="15" customHeight="1">
      <c r="A303" s="422"/>
      <c r="B303" s="424"/>
      <c r="C303" s="425"/>
      <c r="D303" s="426"/>
      <c r="E303" s="128"/>
      <c r="F303" s="163" t="str">
        <f>IF(E303&lt;&gt;"",VLOOKUP(E303,コード表!$C$2:$D$160,2,FALSE),"")</f>
        <v/>
      </c>
      <c r="G303" s="156"/>
      <c r="H303" s="428"/>
      <c r="I303" s="431"/>
      <c r="J303" s="431"/>
      <c r="K303" s="434"/>
      <c r="L303" s="437"/>
      <c r="M303" s="440"/>
    </row>
    <row r="304" spans="1:13" s="20" customFormat="1" ht="15" customHeight="1">
      <c r="A304" s="422"/>
      <c r="B304" s="424"/>
      <c r="C304" s="425"/>
      <c r="D304" s="426"/>
      <c r="E304" s="128"/>
      <c r="F304" s="163" t="str">
        <f>IF(E304&lt;&gt;"",VLOOKUP(E304,コード表!$C$2:$D$160,2,FALSE),"")</f>
        <v/>
      </c>
      <c r="G304" s="156"/>
      <c r="H304" s="428"/>
      <c r="I304" s="431"/>
      <c r="J304" s="431"/>
      <c r="K304" s="434"/>
      <c r="L304" s="437"/>
      <c r="M304" s="440"/>
    </row>
    <row r="305" spans="1:13" s="20" customFormat="1" ht="15" customHeight="1">
      <c r="A305" s="423"/>
      <c r="B305" s="424"/>
      <c r="C305" s="425"/>
      <c r="D305" s="426"/>
      <c r="E305" s="129"/>
      <c r="F305" s="164" t="str">
        <f>IF(E305&lt;&gt;"",VLOOKUP(E305,コード表!$C$2:$D$160,2,FALSE),"")</f>
        <v/>
      </c>
      <c r="G305" s="157"/>
      <c r="H305" s="429"/>
      <c r="I305" s="432"/>
      <c r="J305" s="432"/>
      <c r="K305" s="435"/>
      <c r="L305" s="438"/>
      <c r="M305" s="441"/>
    </row>
    <row r="306" spans="1:13" s="20" customFormat="1" ht="15" customHeight="1">
      <c r="A306" s="421">
        <v>76</v>
      </c>
      <c r="B306" s="424"/>
      <c r="C306" s="425"/>
      <c r="D306" s="426"/>
      <c r="E306" s="130"/>
      <c r="F306" s="162" t="str">
        <f>IF(E306&lt;&gt;"",VLOOKUP(E306,コード表!$C$2:$D$160,2,FALSE),"")</f>
        <v/>
      </c>
      <c r="G306" s="155"/>
      <c r="H306" s="427"/>
      <c r="I306" s="430"/>
      <c r="J306" s="430"/>
      <c r="K306" s="433"/>
      <c r="L306" s="436"/>
      <c r="M306" s="439"/>
    </row>
    <row r="307" spans="1:13" s="20" customFormat="1" ht="15" customHeight="1">
      <c r="A307" s="422"/>
      <c r="B307" s="424"/>
      <c r="C307" s="425"/>
      <c r="D307" s="426"/>
      <c r="E307" s="128"/>
      <c r="F307" s="163" t="str">
        <f>IF(E307&lt;&gt;"",VLOOKUP(E307,コード表!$C$2:$D$160,2,FALSE),"")</f>
        <v/>
      </c>
      <c r="G307" s="156"/>
      <c r="H307" s="428"/>
      <c r="I307" s="431"/>
      <c r="J307" s="431"/>
      <c r="K307" s="434"/>
      <c r="L307" s="437"/>
      <c r="M307" s="440"/>
    </row>
    <row r="308" spans="1:13" s="20" customFormat="1" ht="15" customHeight="1">
      <c r="A308" s="422"/>
      <c r="B308" s="424"/>
      <c r="C308" s="425"/>
      <c r="D308" s="426"/>
      <c r="E308" s="128"/>
      <c r="F308" s="163" t="str">
        <f>IF(E308&lt;&gt;"",VLOOKUP(E308,コード表!$C$2:$D$160,2,FALSE),"")</f>
        <v/>
      </c>
      <c r="G308" s="156"/>
      <c r="H308" s="428"/>
      <c r="I308" s="431"/>
      <c r="J308" s="431"/>
      <c r="K308" s="434"/>
      <c r="L308" s="437"/>
      <c r="M308" s="440"/>
    </row>
    <row r="309" spans="1:13" s="20" customFormat="1" ht="15" customHeight="1">
      <c r="A309" s="423"/>
      <c r="B309" s="424"/>
      <c r="C309" s="425"/>
      <c r="D309" s="426"/>
      <c r="E309" s="129"/>
      <c r="F309" s="164" t="str">
        <f>IF(E309&lt;&gt;"",VLOOKUP(E309,コード表!$C$2:$D$160,2,FALSE),"")</f>
        <v/>
      </c>
      <c r="G309" s="157"/>
      <c r="H309" s="429"/>
      <c r="I309" s="432"/>
      <c r="J309" s="432"/>
      <c r="K309" s="435"/>
      <c r="L309" s="438"/>
      <c r="M309" s="441"/>
    </row>
    <row r="310" spans="1:13" s="20" customFormat="1" ht="15" customHeight="1">
      <c r="A310" s="421">
        <v>77</v>
      </c>
      <c r="B310" s="424"/>
      <c r="C310" s="425"/>
      <c r="D310" s="426"/>
      <c r="E310" s="130"/>
      <c r="F310" s="162" t="str">
        <f>IF(E310&lt;&gt;"",VLOOKUP(E310,コード表!$C$2:$D$160,2,FALSE),"")</f>
        <v/>
      </c>
      <c r="G310" s="155"/>
      <c r="H310" s="427"/>
      <c r="I310" s="430"/>
      <c r="J310" s="430"/>
      <c r="K310" s="433"/>
      <c r="L310" s="436"/>
      <c r="M310" s="439"/>
    </row>
    <row r="311" spans="1:13" s="20" customFormat="1" ht="15" customHeight="1">
      <c r="A311" s="422"/>
      <c r="B311" s="424"/>
      <c r="C311" s="425"/>
      <c r="D311" s="426"/>
      <c r="E311" s="128"/>
      <c r="F311" s="163" t="str">
        <f>IF(E311&lt;&gt;"",VLOOKUP(E311,コード表!$C$2:$D$160,2,FALSE),"")</f>
        <v/>
      </c>
      <c r="G311" s="156"/>
      <c r="H311" s="428"/>
      <c r="I311" s="431"/>
      <c r="J311" s="431"/>
      <c r="K311" s="434"/>
      <c r="L311" s="437"/>
      <c r="M311" s="440"/>
    </row>
    <row r="312" spans="1:13" s="20" customFormat="1" ht="15" customHeight="1">
      <c r="A312" s="422"/>
      <c r="B312" s="424"/>
      <c r="C312" s="425"/>
      <c r="D312" s="426"/>
      <c r="E312" s="128"/>
      <c r="F312" s="163" t="str">
        <f>IF(E312&lt;&gt;"",VLOOKUP(E312,コード表!$C$2:$D$160,2,FALSE),"")</f>
        <v/>
      </c>
      <c r="G312" s="156"/>
      <c r="H312" s="428"/>
      <c r="I312" s="431"/>
      <c r="J312" s="431"/>
      <c r="K312" s="434"/>
      <c r="L312" s="437"/>
      <c r="M312" s="440"/>
    </row>
    <row r="313" spans="1:13" s="20" customFormat="1" ht="15" customHeight="1">
      <c r="A313" s="423"/>
      <c r="B313" s="424"/>
      <c r="C313" s="425"/>
      <c r="D313" s="426"/>
      <c r="E313" s="129"/>
      <c r="F313" s="164" t="str">
        <f>IF(E313&lt;&gt;"",VLOOKUP(E313,コード表!$C$2:$D$160,2,FALSE),"")</f>
        <v/>
      </c>
      <c r="G313" s="157"/>
      <c r="H313" s="429"/>
      <c r="I313" s="432"/>
      <c r="J313" s="432"/>
      <c r="K313" s="435"/>
      <c r="L313" s="438"/>
      <c r="M313" s="441"/>
    </row>
    <row r="314" spans="1:13" s="20" customFormat="1" ht="15" customHeight="1">
      <c r="A314" s="421">
        <v>78</v>
      </c>
      <c r="B314" s="424"/>
      <c r="C314" s="425"/>
      <c r="D314" s="426"/>
      <c r="E314" s="130"/>
      <c r="F314" s="162" t="str">
        <f>IF(E314&lt;&gt;"",VLOOKUP(E314,コード表!$C$2:$D$160,2,FALSE),"")</f>
        <v/>
      </c>
      <c r="G314" s="155"/>
      <c r="H314" s="427"/>
      <c r="I314" s="430"/>
      <c r="J314" s="430"/>
      <c r="K314" s="433"/>
      <c r="L314" s="436"/>
      <c r="M314" s="439"/>
    </row>
    <row r="315" spans="1:13" s="20" customFormat="1" ht="15" customHeight="1">
      <c r="A315" s="422"/>
      <c r="B315" s="424"/>
      <c r="C315" s="425"/>
      <c r="D315" s="426"/>
      <c r="E315" s="128"/>
      <c r="F315" s="163" t="str">
        <f>IF(E315&lt;&gt;"",VLOOKUP(E315,コード表!$C$2:$D$160,2,FALSE),"")</f>
        <v/>
      </c>
      <c r="G315" s="156"/>
      <c r="H315" s="428"/>
      <c r="I315" s="431"/>
      <c r="J315" s="431"/>
      <c r="K315" s="434"/>
      <c r="L315" s="437"/>
      <c r="M315" s="440"/>
    </row>
    <row r="316" spans="1:13" s="20" customFormat="1" ht="15" customHeight="1">
      <c r="A316" s="422"/>
      <c r="B316" s="424"/>
      <c r="C316" s="425"/>
      <c r="D316" s="426"/>
      <c r="E316" s="128"/>
      <c r="F316" s="163" t="str">
        <f>IF(E316&lt;&gt;"",VLOOKUP(E316,コード表!$C$2:$D$160,2,FALSE),"")</f>
        <v/>
      </c>
      <c r="G316" s="156"/>
      <c r="H316" s="428"/>
      <c r="I316" s="431"/>
      <c r="J316" s="431"/>
      <c r="K316" s="434"/>
      <c r="L316" s="437"/>
      <c r="M316" s="440"/>
    </row>
    <row r="317" spans="1:13" s="20" customFormat="1" ht="15" customHeight="1">
      <c r="A317" s="423"/>
      <c r="B317" s="424"/>
      <c r="C317" s="425"/>
      <c r="D317" s="426"/>
      <c r="E317" s="129"/>
      <c r="F317" s="164" t="str">
        <f>IF(E317&lt;&gt;"",VLOOKUP(E317,コード表!$C$2:$D$160,2,FALSE),"")</f>
        <v/>
      </c>
      <c r="G317" s="157"/>
      <c r="H317" s="429"/>
      <c r="I317" s="432"/>
      <c r="J317" s="432"/>
      <c r="K317" s="435"/>
      <c r="L317" s="438"/>
      <c r="M317" s="441"/>
    </row>
    <row r="318" spans="1:13" s="20" customFormat="1" ht="15" customHeight="1">
      <c r="A318" s="421">
        <v>79</v>
      </c>
      <c r="B318" s="424"/>
      <c r="C318" s="425"/>
      <c r="D318" s="426"/>
      <c r="E318" s="130"/>
      <c r="F318" s="162" t="str">
        <f>IF(E318&lt;&gt;"",VLOOKUP(E318,コード表!$C$2:$D$160,2,FALSE),"")</f>
        <v/>
      </c>
      <c r="G318" s="155"/>
      <c r="H318" s="427"/>
      <c r="I318" s="430"/>
      <c r="J318" s="430"/>
      <c r="K318" s="433"/>
      <c r="L318" s="436"/>
      <c r="M318" s="439"/>
    </row>
    <row r="319" spans="1:13" s="20" customFormat="1" ht="15" customHeight="1">
      <c r="A319" s="422"/>
      <c r="B319" s="424"/>
      <c r="C319" s="425"/>
      <c r="D319" s="426"/>
      <c r="E319" s="128"/>
      <c r="F319" s="163" t="str">
        <f>IF(E319&lt;&gt;"",VLOOKUP(E319,コード表!$C$2:$D$160,2,FALSE),"")</f>
        <v/>
      </c>
      <c r="G319" s="156"/>
      <c r="H319" s="428"/>
      <c r="I319" s="431"/>
      <c r="J319" s="431"/>
      <c r="K319" s="434"/>
      <c r="L319" s="437"/>
      <c r="M319" s="440"/>
    </row>
    <row r="320" spans="1:13" s="20" customFormat="1" ht="15" customHeight="1">
      <c r="A320" s="422"/>
      <c r="B320" s="424"/>
      <c r="C320" s="425"/>
      <c r="D320" s="426"/>
      <c r="E320" s="128"/>
      <c r="F320" s="163" t="str">
        <f>IF(E320&lt;&gt;"",VLOOKUP(E320,コード表!$C$2:$D$160,2,FALSE),"")</f>
        <v/>
      </c>
      <c r="G320" s="156"/>
      <c r="H320" s="428"/>
      <c r="I320" s="431"/>
      <c r="J320" s="431"/>
      <c r="K320" s="434"/>
      <c r="L320" s="437"/>
      <c r="M320" s="440"/>
    </row>
    <row r="321" spans="1:13" s="20" customFormat="1" ht="15" customHeight="1">
      <c r="A321" s="423"/>
      <c r="B321" s="424"/>
      <c r="C321" s="425"/>
      <c r="D321" s="426"/>
      <c r="E321" s="129"/>
      <c r="F321" s="164" t="str">
        <f>IF(E321&lt;&gt;"",VLOOKUP(E321,コード表!$C$2:$D$160,2,FALSE),"")</f>
        <v/>
      </c>
      <c r="G321" s="157"/>
      <c r="H321" s="429"/>
      <c r="I321" s="432"/>
      <c r="J321" s="432"/>
      <c r="K321" s="435"/>
      <c r="L321" s="438"/>
      <c r="M321" s="441"/>
    </row>
    <row r="322" spans="1:13" s="20" customFormat="1" ht="15" customHeight="1">
      <c r="A322" s="421">
        <v>80</v>
      </c>
      <c r="B322" s="424"/>
      <c r="C322" s="425"/>
      <c r="D322" s="426"/>
      <c r="E322" s="130"/>
      <c r="F322" s="162" t="str">
        <f>IF(E322&lt;&gt;"",VLOOKUP(E322,コード表!$C$2:$D$160,2,FALSE),"")</f>
        <v/>
      </c>
      <c r="G322" s="155"/>
      <c r="H322" s="427"/>
      <c r="I322" s="430"/>
      <c r="J322" s="430"/>
      <c r="K322" s="433"/>
      <c r="L322" s="436"/>
      <c r="M322" s="439"/>
    </row>
    <row r="323" spans="1:13" s="20" customFormat="1" ht="15" customHeight="1">
      <c r="A323" s="422"/>
      <c r="B323" s="424"/>
      <c r="C323" s="425"/>
      <c r="D323" s="426"/>
      <c r="E323" s="128"/>
      <c r="F323" s="163" t="str">
        <f>IF(E323&lt;&gt;"",VLOOKUP(E323,コード表!$C$2:$D$160,2,FALSE),"")</f>
        <v/>
      </c>
      <c r="G323" s="156"/>
      <c r="H323" s="428"/>
      <c r="I323" s="431"/>
      <c r="J323" s="431"/>
      <c r="K323" s="434"/>
      <c r="L323" s="437"/>
      <c r="M323" s="440"/>
    </row>
    <row r="324" spans="1:13" s="20" customFormat="1" ht="15" customHeight="1">
      <c r="A324" s="422"/>
      <c r="B324" s="424"/>
      <c r="C324" s="425"/>
      <c r="D324" s="426"/>
      <c r="E324" s="128"/>
      <c r="F324" s="163" t="str">
        <f>IF(E324&lt;&gt;"",VLOOKUP(E324,コード表!$C$2:$D$160,2,FALSE),"")</f>
        <v/>
      </c>
      <c r="G324" s="156"/>
      <c r="H324" s="428"/>
      <c r="I324" s="431"/>
      <c r="J324" s="431"/>
      <c r="K324" s="434"/>
      <c r="L324" s="437"/>
      <c r="M324" s="440"/>
    </row>
    <row r="325" spans="1:13" s="20" customFormat="1" ht="15" customHeight="1" thickBot="1">
      <c r="A325" s="423"/>
      <c r="B325" s="442"/>
      <c r="C325" s="443"/>
      <c r="D325" s="444"/>
      <c r="E325" s="131"/>
      <c r="F325" s="164" t="str">
        <f>IF(E325&lt;&gt;"",VLOOKUP(E325,コード表!$C$2:$D$160,2,FALSE),"")</f>
        <v/>
      </c>
      <c r="G325" s="157"/>
      <c r="H325" s="429"/>
      <c r="I325" s="432"/>
      <c r="J325" s="432"/>
      <c r="K325" s="435"/>
      <c r="L325" s="438"/>
      <c r="M325" s="441"/>
    </row>
    <row r="326" spans="1:13" s="20" customFormat="1" ht="15" customHeight="1">
      <c r="A326" s="421">
        <v>81</v>
      </c>
      <c r="B326" s="449"/>
      <c r="C326" s="450"/>
      <c r="D326" s="451"/>
      <c r="E326" s="127"/>
      <c r="F326" s="162" t="str">
        <f>IF(E326&lt;&gt;"",VLOOKUP(E326,コード表!$C$2:$D$160,2,FALSE),"")</f>
        <v/>
      </c>
      <c r="G326" s="155"/>
      <c r="H326" s="427"/>
      <c r="I326" s="430"/>
      <c r="J326" s="430"/>
      <c r="K326" s="433"/>
      <c r="L326" s="436"/>
      <c r="M326" s="439"/>
    </row>
    <row r="327" spans="1:13" s="20" customFormat="1" ht="15" customHeight="1">
      <c r="A327" s="422"/>
      <c r="B327" s="424"/>
      <c r="C327" s="425"/>
      <c r="D327" s="452"/>
      <c r="E327" s="128"/>
      <c r="F327" s="163" t="str">
        <f>IF(E327&lt;&gt;"",VLOOKUP(E327,コード表!$C$2:$D$160,2,FALSE),"")</f>
        <v/>
      </c>
      <c r="G327" s="156"/>
      <c r="H327" s="428"/>
      <c r="I327" s="431"/>
      <c r="J327" s="431"/>
      <c r="K327" s="434"/>
      <c r="L327" s="437"/>
      <c r="M327" s="440"/>
    </row>
    <row r="328" spans="1:13" s="20" customFormat="1" ht="15" customHeight="1">
      <c r="A328" s="422"/>
      <c r="B328" s="424"/>
      <c r="C328" s="425"/>
      <c r="D328" s="452"/>
      <c r="E328" s="128"/>
      <c r="F328" s="163" t="str">
        <f>IF(E328&lt;&gt;"",VLOOKUP(E328,コード表!$C$2:$D$160,2,FALSE),"")</f>
        <v/>
      </c>
      <c r="G328" s="156"/>
      <c r="H328" s="428"/>
      <c r="I328" s="431"/>
      <c r="J328" s="431"/>
      <c r="K328" s="434"/>
      <c r="L328" s="437"/>
      <c r="M328" s="440"/>
    </row>
    <row r="329" spans="1:13" s="20" customFormat="1" ht="15" customHeight="1">
      <c r="A329" s="423"/>
      <c r="B329" s="424"/>
      <c r="C329" s="425"/>
      <c r="D329" s="452"/>
      <c r="E329" s="129"/>
      <c r="F329" s="164" t="str">
        <f>IF(E329&lt;&gt;"",VLOOKUP(E329,コード表!$C$2:$D$160,2,FALSE),"")</f>
        <v/>
      </c>
      <c r="G329" s="157"/>
      <c r="H329" s="429"/>
      <c r="I329" s="432"/>
      <c r="J329" s="432"/>
      <c r="K329" s="435"/>
      <c r="L329" s="438"/>
      <c r="M329" s="441"/>
    </row>
    <row r="330" spans="1:13" s="20" customFormat="1" ht="15" customHeight="1">
      <c r="A330" s="421">
        <v>82</v>
      </c>
      <c r="B330" s="424"/>
      <c r="C330" s="425"/>
      <c r="D330" s="426"/>
      <c r="E330" s="130"/>
      <c r="F330" s="162" t="str">
        <f>IF(E330&lt;&gt;"",VLOOKUP(E330,コード表!$C$2:$D$160,2,FALSE),"")</f>
        <v/>
      </c>
      <c r="G330" s="155"/>
      <c r="H330" s="427"/>
      <c r="I330" s="430"/>
      <c r="J330" s="430"/>
      <c r="K330" s="433"/>
      <c r="L330" s="436"/>
      <c r="M330" s="439"/>
    </row>
    <row r="331" spans="1:13" s="20" customFormat="1" ht="15" customHeight="1">
      <c r="A331" s="422"/>
      <c r="B331" s="424"/>
      <c r="C331" s="425"/>
      <c r="D331" s="426"/>
      <c r="E331" s="128"/>
      <c r="F331" s="163" t="str">
        <f>IF(E331&lt;&gt;"",VLOOKUP(E331,コード表!$C$2:$D$160,2,FALSE),"")</f>
        <v/>
      </c>
      <c r="G331" s="156"/>
      <c r="H331" s="428"/>
      <c r="I331" s="431"/>
      <c r="J331" s="431"/>
      <c r="K331" s="434"/>
      <c r="L331" s="437"/>
      <c r="M331" s="440"/>
    </row>
    <row r="332" spans="1:13" s="20" customFormat="1" ht="15" customHeight="1">
      <c r="A332" s="422"/>
      <c r="B332" s="424"/>
      <c r="C332" s="425"/>
      <c r="D332" s="426"/>
      <c r="E332" s="128"/>
      <c r="F332" s="163" t="str">
        <f>IF(E332&lt;&gt;"",VLOOKUP(E332,コード表!$C$2:$D$160,2,FALSE),"")</f>
        <v/>
      </c>
      <c r="G332" s="156"/>
      <c r="H332" s="428"/>
      <c r="I332" s="431"/>
      <c r="J332" s="431"/>
      <c r="K332" s="434"/>
      <c r="L332" s="437"/>
      <c r="M332" s="440"/>
    </row>
    <row r="333" spans="1:13" s="20" customFormat="1" ht="15" customHeight="1">
      <c r="A333" s="423"/>
      <c r="B333" s="424"/>
      <c r="C333" s="425"/>
      <c r="D333" s="426"/>
      <c r="E333" s="129"/>
      <c r="F333" s="164" t="str">
        <f>IF(E333&lt;&gt;"",VLOOKUP(E333,コード表!$C$2:$D$160,2,FALSE),"")</f>
        <v/>
      </c>
      <c r="G333" s="157"/>
      <c r="H333" s="429"/>
      <c r="I333" s="432"/>
      <c r="J333" s="432"/>
      <c r="K333" s="435"/>
      <c r="L333" s="438"/>
      <c r="M333" s="441"/>
    </row>
    <row r="334" spans="1:13" s="20" customFormat="1" ht="15" customHeight="1">
      <c r="A334" s="421">
        <v>83</v>
      </c>
      <c r="B334" s="424"/>
      <c r="C334" s="425"/>
      <c r="D334" s="426"/>
      <c r="E334" s="130"/>
      <c r="F334" s="162" t="str">
        <f>IF(E334&lt;&gt;"",VLOOKUP(E334,コード表!$C$2:$D$160,2,FALSE),"")</f>
        <v/>
      </c>
      <c r="G334" s="155"/>
      <c r="H334" s="427"/>
      <c r="I334" s="430"/>
      <c r="J334" s="430"/>
      <c r="K334" s="433"/>
      <c r="L334" s="436"/>
      <c r="M334" s="439"/>
    </row>
    <row r="335" spans="1:13" s="20" customFormat="1" ht="15" customHeight="1">
      <c r="A335" s="422"/>
      <c r="B335" s="424"/>
      <c r="C335" s="425"/>
      <c r="D335" s="426"/>
      <c r="E335" s="128"/>
      <c r="F335" s="163" t="str">
        <f>IF(E335&lt;&gt;"",VLOOKUP(E335,コード表!$C$2:$D$160,2,FALSE),"")</f>
        <v/>
      </c>
      <c r="G335" s="156"/>
      <c r="H335" s="428"/>
      <c r="I335" s="431"/>
      <c r="J335" s="431"/>
      <c r="K335" s="434"/>
      <c r="L335" s="437"/>
      <c r="M335" s="440"/>
    </row>
    <row r="336" spans="1:13" s="20" customFormat="1" ht="15" customHeight="1">
      <c r="A336" s="422"/>
      <c r="B336" s="424"/>
      <c r="C336" s="425"/>
      <c r="D336" s="426"/>
      <c r="E336" s="128"/>
      <c r="F336" s="163" t="str">
        <f>IF(E336&lt;&gt;"",VLOOKUP(E336,コード表!$C$2:$D$160,2,FALSE),"")</f>
        <v/>
      </c>
      <c r="G336" s="156"/>
      <c r="H336" s="428"/>
      <c r="I336" s="431"/>
      <c r="J336" s="431"/>
      <c r="K336" s="434"/>
      <c r="L336" s="437"/>
      <c r="M336" s="440"/>
    </row>
    <row r="337" spans="1:13" s="20" customFormat="1" ht="15" customHeight="1">
      <c r="A337" s="423"/>
      <c r="B337" s="424"/>
      <c r="C337" s="425"/>
      <c r="D337" s="426"/>
      <c r="E337" s="129"/>
      <c r="F337" s="164" t="str">
        <f>IF(E337&lt;&gt;"",VLOOKUP(E337,コード表!$C$2:$D$160,2,FALSE),"")</f>
        <v/>
      </c>
      <c r="G337" s="157"/>
      <c r="H337" s="429"/>
      <c r="I337" s="432"/>
      <c r="J337" s="432"/>
      <c r="K337" s="435"/>
      <c r="L337" s="438"/>
      <c r="M337" s="441"/>
    </row>
    <row r="338" spans="1:13" s="20" customFormat="1" ht="15" customHeight="1">
      <c r="A338" s="421">
        <v>84</v>
      </c>
      <c r="B338" s="424"/>
      <c r="C338" s="425"/>
      <c r="D338" s="426"/>
      <c r="E338" s="130"/>
      <c r="F338" s="162" t="str">
        <f>IF(E338&lt;&gt;"",VLOOKUP(E338,コード表!$C$2:$D$160,2,FALSE),"")</f>
        <v/>
      </c>
      <c r="G338" s="155"/>
      <c r="H338" s="427"/>
      <c r="I338" s="430"/>
      <c r="J338" s="430"/>
      <c r="K338" s="433"/>
      <c r="L338" s="436"/>
      <c r="M338" s="439"/>
    </row>
    <row r="339" spans="1:13" s="20" customFormat="1" ht="15" customHeight="1">
      <c r="A339" s="422"/>
      <c r="B339" s="424"/>
      <c r="C339" s="425"/>
      <c r="D339" s="426"/>
      <c r="E339" s="128"/>
      <c r="F339" s="163" t="str">
        <f>IF(E339&lt;&gt;"",VLOOKUP(E339,コード表!$C$2:$D$160,2,FALSE),"")</f>
        <v/>
      </c>
      <c r="G339" s="156"/>
      <c r="H339" s="428"/>
      <c r="I339" s="431"/>
      <c r="J339" s="431"/>
      <c r="K339" s="434"/>
      <c r="L339" s="437"/>
      <c r="M339" s="440"/>
    </row>
    <row r="340" spans="1:13" s="20" customFormat="1" ht="15" customHeight="1">
      <c r="A340" s="422"/>
      <c r="B340" s="424"/>
      <c r="C340" s="425"/>
      <c r="D340" s="426"/>
      <c r="E340" s="128"/>
      <c r="F340" s="163" t="str">
        <f>IF(E340&lt;&gt;"",VLOOKUP(E340,コード表!$C$2:$D$160,2,FALSE),"")</f>
        <v/>
      </c>
      <c r="G340" s="156"/>
      <c r="H340" s="428"/>
      <c r="I340" s="431"/>
      <c r="J340" s="431"/>
      <c r="K340" s="434"/>
      <c r="L340" s="437"/>
      <c r="M340" s="440"/>
    </row>
    <row r="341" spans="1:13" s="20" customFormat="1" ht="15" customHeight="1">
      <c r="A341" s="423"/>
      <c r="B341" s="424"/>
      <c r="C341" s="425"/>
      <c r="D341" s="426"/>
      <c r="E341" s="129"/>
      <c r="F341" s="164" t="str">
        <f>IF(E341&lt;&gt;"",VLOOKUP(E341,コード表!$C$2:$D$160,2,FALSE),"")</f>
        <v/>
      </c>
      <c r="G341" s="157"/>
      <c r="H341" s="429"/>
      <c r="I341" s="432"/>
      <c r="J341" s="432"/>
      <c r="K341" s="435"/>
      <c r="L341" s="438"/>
      <c r="M341" s="441"/>
    </row>
    <row r="342" spans="1:13" s="20" customFormat="1" ht="15" customHeight="1">
      <c r="A342" s="421">
        <v>85</v>
      </c>
      <c r="B342" s="424"/>
      <c r="C342" s="425"/>
      <c r="D342" s="426"/>
      <c r="E342" s="130"/>
      <c r="F342" s="162" t="str">
        <f>IF(E342&lt;&gt;"",VLOOKUP(E342,コード表!$C$2:$D$160,2,FALSE),"")</f>
        <v/>
      </c>
      <c r="G342" s="155"/>
      <c r="H342" s="427"/>
      <c r="I342" s="430"/>
      <c r="J342" s="430"/>
      <c r="K342" s="433"/>
      <c r="L342" s="436"/>
      <c r="M342" s="439"/>
    </row>
    <row r="343" spans="1:13" s="20" customFormat="1" ht="15" customHeight="1">
      <c r="A343" s="422"/>
      <c r="B343" s="424"/>
      <c r="C343" s="425"/>
      <c r="D343" s="426"/>
      <c r="E343" s="128"/>
      <c r="F343" s="163" t="str">
        <f>IF(E343&lt;&gt;"",VLOOKUP(E343,コード表!$C$2:$D$160,2,FALSE),"")</f>
        <v/>
      </c>
      <c r="G343" s="156"/>
      <c r="H343" s="428"/>
      <c r="I343" s="431"/>
      <c r="J343" s="431"/>
      <c r="K343" s="434"/>
      <c r="L343" s="437"/>
      <c r="M343" s="440"/>
    </row>
    <row r="344" spans="1:13" s="20" customFormat="1" ht="15" customHeight="1">
      <c r="A344" s="422"/>
      <c r="B344" s="424"/>
      <c r="C344" s="425"/>
      <c r="D344" s="426"/>
      <c r="E344" s="128"/>
      <c r="F344" s="163" t="str">
        <f>IF(E344&lt;&gt;"",VLOOKUP(E344,コード表!$C$2:$D$160,2,FALSE),"")</f>
        <v/>
      </c>
      <c r="G344" s="156"/>
      <c r="H344" s="428"/>
      <c r="I344" s="431"/>
      <c r="J344" s="431"/>
      <c r="K344" s="434"/>
      <c r="L344" s="437"/>
      <c r="M344" s="440"/>
    </row>
    <row r="345" spans="1:13" s="20" customFormat="1" ht="15" customHeight="1">
      <c r="A345" s="423"/>
      <c r="B345" s="424"/>
      <c r="C345" s="425"/>
      <c r="D345" s="426"/>
      <c r="E345" s="129"/>
      <c r="F345" s="164" t="str">
        <f>IF(E345&lt;&gt;"",VLOOKUP(E345,コード表!$C$2:$D$160,2,FALSE),"")</f>
        <v/>
      </c>
      <c r="G345" s="157"/>
      <c r="H345" s="429"/>
      <c r="I345" s="432"/>
      <c r="J345" s="432"/>
      <c r="K345" s="435"/>
      <c r="L345" s="438"/>
      <c r="M345" s="441"/>
    </row>
    <row r="346" spans="1:13" s="20" customFormat="1" ht="15" customHeight="1">
      <c r="A346" s="421">
        <v>86</v>
      </c>
      <c r="B346" s="424"/>
      <c r="C346" s="425"/>
      <c r="D346" s="426"/>
      <c r="E346" s="130"/>
      <c r="F346" s="162" t="str">
        <f>IF(E346&lt;&gt;"",VLOOKUP(E346,コード表!$C$2:$D$160,2,FALSE),"")</f>
        <v/>
      </c>
      <c r="G346" s="155"/>
      <c r="H346" s="427"/>
      <c r="I346" s="430"/>
      <c r="J346" s="430"/>
      <c r="K346" s="433"/>
      <c r="L346" s="436"/>
      <c r="M346" s="439"/>
    </row>
    <row r="347" spans="1:13" s="20" customFormat="1" ht="15" customHeight="1">
      <c r="A347" s="422"/>
      <c r="B347" s="424"/>
      <c r="C347" s="425"/>
      <c r="D347" s="426"/>
      <c r="E347" s="128"/>
      <c r="F347" s="163" t="str">
        <f>IF(E347&lt;&gt;"",VLOOKUP(E347,コード表!$C$2:$D$160,2,FALSE),"")</f>
        <v/>
      </c>
      <c r="G347" s="156"/>
      <c r="H347" s="428"/>
      <c r="I347" s="431"/>
      <c r="J347" s="431"/>
      <c r="K347" s="434"/>
      <c r="L347" s="437"/>
      <c r="M347" s="440"/>
    </row>
    <row r="348" spans="1:13" s="20" customFormat="1" ht="15" customHeight="1">
      <c r="A348" s="422"/>
      <c r="B348" s="424"/>
      <c r="C348" s="425"/>
      <c r="D348" s="426"/>
      <c r="E348" s="128"/>
      <c r="F348" s="163" t="str">
        <f>IF(E348&lt;&gt;"",VLOOKUP(E348,コード表!$C$2:$D$160,2,FALSE),"")</f>
        <v/>
      </c>
      <c r="G348" s="156"/>
      <c r="H348" s="428"/>
      <c r="I348" s="431"/>
      <c r="J348" s="431"/>
      <c r="K348" s="434"/>
      <c r="L348" s="437"/>
      <c r="M348" s="440"/>
    </row>
    <row r="349" spans="1:13" s="20" customFormat="1" ht="15" customHeight="1">
      <c r="A349" s="423"/>
      <c r="B349" s="424"/>
      <c r="C349" s="425"/>
      <c r="D349" s="426"/>
      <c r="E349" s="129"/>
      <c r="F349" s="164" t="str">
        <f>IF(E349&lt;&gt;"",VLOOKUP(E349,コード表!$C$2:$D$160,2,FALSE),"")</f>
        <v/>
      </c>
      <c r="G349" s="157"/>
      <c r="H349" s="429"/>
      <c r="I349" s="432"/>
      <c r="J349" s="432"/>
      <c r="K349" s="435"/>
      <c r="L349" s="438"/>
      <c r="M349" s="441"/>
    </row>
    <row r="350" spans="1:13" s="20" customFormat="1" ht="15" customHeight="1">
      <c r="A350" s="421">
        <v>87</v>
      </c>
      <c r="B350" s="424"/>
      <c r="C350" s="425"/>
      <c r="D350" s="426"/>
      <c r="E350" s="130"/>
      <c r="F350" s="162" t="str">
        <f>IF(E350&lt;&gt;"",VLOOKUP(E350,コード表!$C$2:$D$160,2,FALSE),"")</f>
        <v/>
      </c>
      <c r="G350" s="155"/>
      <c r="H350" s="427"/>
      <c r="I350" s="430"/>
      <c r="J350" s="430"/>
      <c r="K350" s="433"/>
      <c r="L350" s="436"/>
      <c r="M350" s="439"/>
    </row>
    <row r="351" spans="1:13" s="20" customFormat="1" ht="15" customHeight="1">
      <c r="A351" s="422"/>
      <c r="B351" s="424"/>
      <c r="C351" s="425"/>
      <c r="D351" s="426"/>
      <c r="E351" s="128"/>
      <c r="F351" s="163" t="str">
        <f>IF(E351&lt;&gt;"",VLOOKUP(E351,コード表!$C$2:$D$160,2,FALSE),"")</f>
        <v/>
      </c>
      <c r="G351" s="156"/>
      <c r="H351" s="428"/>
      <c r="I351" s="431"/>
      <c r="J351" s="431"/>
      <c r="K351" s="434"/>
      <c r="L351" s="437"/>
      <c r="M351" s="440"/>
    </row>
    <row r="352" spans="1:13" s="20" customFormat="1" ht="15" customHeight="1">
      <c r="A352" s="422"/>
      <c r="B352" s="424"/>
      <c r="C352" s="425"/>
      <c r="D352" s="426"/>
      <c r="E352" s="128"/>
      <c r="F352" s="163" t="str">
        <f>IF(E352&lt;&gt;"",VLOOKUP(E352,コード表!$C$2:$D$160,2,FALSE),"")</f>
        <v/>
      </c>
      <c r="G352" s="156"/>
      <c r="H352" s="428"/>
      <c r="I352" s="431"/>
      <c r="J352" s="431"/>
      <c r="K352" s="434"/>
      <c r="L352" s="437"/>
      <c r="M352" s="440"/>
    </row>
    <row r="353" spans="1:13" s="20" customFormat="1" ht="15" customHeight="1">
      <c r="A353" s="423"/>
      <c r="B353" s="424"/>
      <c r="C353" s="425"/>
      <c r="D353" s="426"/>
      <c r="E353" s="129"/>
      <c r="F353" s="164" t="str">
        <f>IF(E353&lt;&gt;"",VLOOKUP(E353,コード表!$C$2:$D$160,2,FALSE),"")</f>
        <v/>
      </c>
      <c r="G353" s="157"/>
      <c r="H353" s="429"/>
      <c r="I353" s="432"/>
      <c r="J353" s="432"/>
      <c r="K353" s="435"/>
      <c r="L353" s="438"/>
      <c r="M353" s="441"/>
    </row>
    <row r="354" spans="1:13" s="20" customFormat="1" ht="15" customHeight="1">
      <c r="A354" s="421">
        <v>88</v>
      </c>
      <c r="B354" s="424"/>
      <c r="C354" s="425"/>
      <c r="D354" s="426"/>
      <c r="E354" s="130"/>
      <c r="F354" s="162" t="str">
        <f>IF(E354&lt;&gt;"",VLOOKUP(E354,コード表!$C$2:$D$160,2,FALSE),"")</f>
        <v/>
      </c>
      <c r="G354" s="155"/>
      <c r="H354" s="427"/>
      <c r="I354" s="430"/>
      <c r="J354" s="430"/>
      <c r="K354" s="433"/>
      <c r="L354" s="436"/>
      <c r="M354" s="439"/>
    </row>
    <row r="355" spans="1:13" s="20" customFormat="1" ht="15" customHeight="1">
      <c r="A355" s="422"/>
      <c r="B355" s="424"/>
      <c r="C355" s="425"/>
      <c r="D355" s="426"/>
      <c r="E355" s="128"/>
      <c r="F355" s="163" t="str">
        <f>IF(E355&lt;&gt;"",VLOOKUP(E355,コード表!$C$2:$D$160,2,FALSE),"")</f>
        <v/>
      </c>
      <c r="G355" s="156"/>
      <c r="H355" s="428"/>
      <c r="I355" s="431"/>
      <c r="J355" s="431"/>
      <c r="K355" s="434"/>
      <c r="L355" s="437"/>
      <c r="M355" s="440"/>
    </row>
    <row r="356" spans="1:13" s="20" customFormat="1" ht="15" customHeight="1">
      <c r="A356" s="422"/>
      <c r="B356" s="424"/>
      <c r="C356" s="425"/>
      <c r="D356" s="426"/>
      <c r="E356" s="128"/>
      <c r="F356" s="163" t="str">
        <f>IF(E356&lt;&gt;"",VLOOKUP(E356,コード表!$C$2:$D$160,2,FALSE),"")</f>
        <v/>
      </c>
      <c r="G356" s="156"/>
      <c r="H356" s="428"/>
      <c r="I356" s="431"/>
      <c r="J356" s="431"/>
      <c r="K356" s="434"/>
      <c r="L356" s="437"/>
      <c r="M356" s="440"/>
    </row>
    <row r="357" spans="1:13" s="20" customFormat="1" ht="15" customHeight="1">
      <c r="A357" s="423"/>
      <c r="B357" s="424"/>
      <c r="C357" s="425"/>
      <c r="D357" s="426"/>
      <c r="E357" s="129"/>
      <c r="F357" s="164" t="str">
        <f>IF(E357&lt;&gt;"",VLOOKUP(E357,コード表!$C$2:$D$160,2,FALSE),"")</f>
        <v/>
      </c>
      <c r="G357" s="157"/>
      <c r="H357" s="429"/>
      <c r="I357" s="432"/>
      <c r="J357" s="432"/>
      <c r="K357" s="435"/>
      <c r="L357" s="438"/>
      <c r="M357" s="441"/>
    </row>
    <row r="358" spans="1:13" s="20" customFormat="1" ht="15" customHeight="1">
      <c r="A358" s="421">
        <v>89</v>
      </c>
      <c r="B358" s="424"/>
      <c r="C358" s="425"/>
      <c r="D358" s="426"/>
      <c r="E358" s="130"/>
      <c r="F358" s="162" t="str">
        <f>IF(E358&lt;&gt;"",VLOOKUP(E358,コード表!$C$2:$D$160,2,FALSE),"")</f>
        <v/>
      </c>
      <c r="G358" s="155"/>
      <c r="H358" s="427"/>
      <c r="I358" s="430"/>
      <c r="J358" s="430"/>
      <c r="K358" s="433"/>
      <c r="L358" s="436"/>
      <c r="M358" s="439"/>
    </row>
    <row r="359" spans="1:13" s="20" customFormat="1" ht="15" customHeight="1">
      <c r="A359" s="422"/>
      <c r="B359" s="424"/>
      <c r="C359" s="425"/>
      <c r="D359" s="426"/>
      <c r="E359" s="128"/>
      <c r="F359" s="163" t="str">
        <f>IF(E359&lt;&gt;"",VLOOKUP(E359,コード表!$C$2:$D$160,2,FALSE),"")</f>
        <v/>
      </c>
      <c r="G359" s="156"/>
      <c r="H359" s="428"/>
      <c r="I359" s="431"/>
      <c r="J359" s="431"/>
      <c r="K359" s="434"/>
      <c r="L359" s="437"/>
      <c r="M359" s="440"/>
    </row>
    <row r="360" spans="1:13" s="20" customFormat="1" ht="15" customHeight="1">
      <c r="A360" s="422"/>
      <c r="B360" s="424"/>
      <c r="C360" s="425"/>
      <c r="D360" s="426"/>
      <c r="E360" s="128"/>
      <c r="F360" s="163" t="str">
        <f>IF(E360&lt;&gt;"",VLOOKUP(E360,コード表!$C$2:$D$160,2,FALSE),"")</f>
        <v/>
      </c>
      <c r="G360" s="156"/>
      <c r="H360" s="428"/>
      <c r="I360" s="431"/>
      <c r="J360" s="431"/>
      <c r="K360" s="434"/>
      <c r="L360" s="437"/>
      <c r="M360" s="440"/>
    </row>
    <row r="361" spans="1:13" s="20" customFormat="1" ht="15" customHeight="1">
      <c r="A361" s="423"/>
      <c r="B361" s="424"/>
      <c r="C361" s="425"/>
      <c r="D361" s="426"/>
      <c r="E361" s="129"/>
      <c r="F361" s="164" t="str">
        <f>IF(E361&lt;&gt;"",VLOOKUP(E361,コード表!$C$2:$D$160,2,FALSE),"")</f>
        <v/>
      </c>
      <c r="G361" s="157"/>
      <c r="H361" s="429"/>
      <c r="I361" s="432"/>
      <c r="J361" s="432"/>
      <c r="K361" s="435"/>
      <c r="L361" s="438"/>
      <c r="M361" s="441"/>
    </row>
    <row r="362" spans="1:13" s="20" customFormat="1" ht="15" customHeight="1">
      <c r="A362" s="421">
        <v>90</v>
      </c>
      <c r="B362" s="424"/>
      <c r="C362" s="425"/>
      <c r="D362" s="426"/>
      <c r="E362" s="130"/>
      <c r="F362" s="162" t="str">
        <f>IF(E362&lt;&gt;"",VLOOKUP(E362,コード表!$C$2:$D$160,2,FALSE),"")</f>
        <v/>
      </c>
      <c r="G362" s="155"/>
      <c r="H362" s="427"/>
      <c r="I362" s="430"/>
      <c r="J362" s="430"/>
      <c r="K362" s="433"/>
      <c r="L362" s="436"/>
      <c r="M362" s="439"/>
    </row>
    <row r="363" spans="1:13" s="20" customFormat="1" ht="15" customHeight="1">
      <c r="A363" s="422"/>
      <c r="B363" s="424"/>
      <c r="C363" s="425"/>
      <c r="D363" s="426"/>
      <c r="E363" s="128"/>
      <c r="F363" s="163" t="str">
        <f>IF(E363&lt;&gt;"",VLOOKUP(E363,コード表!$C$2:$D$160,2,FALSE),"")</f>
        <v/>
      </c>
      <c r="G363" s="156"/>
      <c r="H363" s="428"/>
      <c r="I363" s="431"/>
      <c r="J363" s="431"/>
      <c r="K363" s="434"/>
      <c r="L363" s="437"/>
      <c r="M363" s="440"/>
    </row>
    <row r="364" spans="1:13" s="20" customFormat="1" ht="15" customHeight="1">
      <c r="A364" s="422"/>
      <c r="B364" s="424"/>
      <c r="C364" s="425"/>
      <c r="D364" s="426"/>
      <c r="E364" s="128"/>
      <c r="F364" s="163" t="str">
        <f>IF(E364&lt;&gt;"",VLOOKUP(E364,コード表!$C$2:$D$160,2,FALSE),"")</f>
        <v/>
      </c>
      <c r="G364" s="156"/>
      <c r="H364" s="428"/>
      <c r="I364" s="431"/>
      <c r="J364" s="431"/>
      <c r="K364" s="434"/>
      <c r="L364" s="437"/>
      <c r="M364" s="440"/>
    </row>
    <row r="365" spans="1:13" s="20" customFormat="1" ht="15" customHeight="1" thickBot="1">
      <c r="A365" s="423"/>
      <c r="B365" s="442"/>
      <c r="C365" s="443"/>
      <c r="D365" s="444"/>
      <c r="E365" s="131"/>
      <c r="F365" s="164" t="str">
        <f>IF(E365&lt;&gt;"",VLOOKUP(E365,コード表!$C$2:$D$160,2,FALSE),"")</f>
        <v/>
      </c>
      <c r="G365" s="158"/>
      <c r="H365" s="445"/>
      <c r="I365" s="446"/>
      <c r="J365" s="446"/>
      <c r="K365" s="447"/>
      <c r="L365" s="448"/>
      <c r="M365" s="441"/>
    </row>
    <row r="366" spans="1:13" s="20" customFormat="1" ht="15" customHeight="1">
      <c r="A366" s="421">
        <v>91</v>
      </c>
      <c r="B366" s="449"/>
      <c r="C366" s="450"/>
      <c r="D366" s="451"/>
      <c r="E366" s="127"/>
      <c r="F366" s="159" t="str">
        <f>IF(E366&lt;&gt;"",VLOOKUP(E366,コード表!$C$2:$D$160,2,FALSE),"")</f>
        <v/>
      </c>
      <c r="G366" s="151"/>
      <c r="H366" s="459"/>
      <c r="I366" s="460"/>
      <c r="J366" s="460"/>
      <c r="K366" s="461"/>
      <c r="L366" s="462"/>
      <c r="M366" s="439"/>
    </row>
    <row r="367" spans="1:13" s="20" customFormat="1" ht="15" customHeight="1">
      <c r="A367" s="422"/>
      <c r="B367" s="424"/>
      <c r="C367" s="425"/>
      <c r="D367" s="452"/>
      <c r="E367" s="128"/>
      <c r="F367" s="160" t="str">
        <f>IF(E367&lt;&gt;"",VLOOKUP(E367,コード表!$C$2:$D$160,2,FALSE),"")</f>
        <v/>
      </c>
      <c r="G367" s="152"/>
      <c r="H367" s="454"/>
      <c r="I367" s="457"/>
      <c r="J367" s="457"/>
      <c r="K367" s="434"/>
      <c r="L367" s="437"/>
      <c r="M367" s="440"/>
    </row>
    <row r="368" spans="1:13" s="20" customFormat="1" ht="15" customHeight="1">
      <c r="A368" s="422"/>
      <c r="B368" s="424"/>
      <c r="C368" s="425"/>
      <c r="D368" s="452"/>
      <c r="E368" s="128"/>
      <c r="F368" s="160" t="str">
        <f>IF(E368&lt;&gt;"",VLOOKUP(E368,コード表!$C$2:$D$160,2,FALSE),"")</f>
        <v/>
      </c>
      <c r="G368" s="152"/>
      <c r="H368" s="454"/>
      <c r="I368" s="457"/>
      <c r="J368" s="457"/>
      <c r="K368" s="434"/>
      <c r="L368" s="437"/>
      <c r="M368" s="440"/>
    </row>
    <row r="369" spans="1:13" s="20" customFormat="1" ht="15" customHeight="1">
      <c r="A369" s="423"/>
      <c r="B369" s="424"/>
      <c r="C369" s="425"/>
      <c r="D369" s="452"/>
      <c r="E369" s="129"/>
      <c r="F369" s="161" t="str">
        <f>IF(E369&lt;&gt;"",VLOOKUP(E369,コード表!$C$2:$D$160,2,FALSE),"")</f>
        <v/>
      </c>
      <c r="G369" s="153"/>
      <c r="H369" s="455"/>
      <c r="I369" s="458"/>
      <c r="J369" s="458"/>
      <c r="K369" s="435"/>
      <c r="L369" s="438"/>
      <c r="M369" s="441"/>
    </row>
    <row r="370" spans="1:13" s="20" customFormat="1" ht="15" customHeight="1">
      <c r="A370" s="421">
        <v>92</v>
      </c>
      <c r="B370" s="424"/>
      <c r="C370" s="425"/>
      <c r="D370" s="426"/>
      <c r="E370" s="130"/>
      <c r="F370" s="159" t="str">
        <f>IF(E370&lt;&gt;"",VLOOKUP(E370,コード表!$C$2:$D$160,2,FALSE),"")</f>
        <v/>
      </c>
      <c r="G370" s="154"/>
      <c r="H370" s="453"/>
      <c r="I370" s="456"/>
      <c r="J370" s="456"/>
      <c r="K370" s="433"/>
      <c r="L370" s="436"/>
      <c r="M370" s="439"/>
    </row>
    <row r="371" spans="1:13" s="20" customFormat="1" ht="15" customHeight="1">
      <c r="A371" s="422"/>
      <c r="B371" s="424"/>
      <c r="C371" s="425"/>
      <c r="D371" s="426"/>
      <c r="E371" s="128"/>
      <c r="F371" s="160" t="str">
        <f>IF(E371&lt;&gt;"",VLOOKUP(E371,コード表!$C$2:$D$160,2,FALSE),"")</f>
        <v/>
      </c>
      <c r="G371" s="152"/>
      <c r="H371" s="454"/>
      <c r="I371" s="457"/>
      <c r="J371" s="457"/>
      <c r="K371" s="434"/>
      <c r="L371" s="437"/>
      <c r="M371" s="440"/>
    </row>
    <row r="372" spans="1:13" s="20" customFormat="1" ht="15" customHeight="1">
      <c r="A372" s="422"/>
      <c r="B372" s="424"/>
      <c r="C372" s="425"/>
      <c r="D372" s="426"/>
      <c r="E372" s="128"/>
      <c r="F372" s="160" t="str">
        <f>IF(E372&lt;&gt;"",VLOOKUP(E372,コード表!$C$2:$D$160,2,FALSE),"")</f>
        <v/>
      </c>
      <c r="G372" s="152"/>
      <c r="H372" s="454"/>
      <c r="I372" s="457"/>
      <c r="J372" s="457"/>
      <c r="K372" s="434"/>
      <c r="L372" s="437"/>
      <c r="M372" s="440"/>
    </row>
    <row r="373" spans="1:13" s="20" customFormat="1" ht="15" customHeight="1">
      <c r="A373" s="423"/>
      <c r="B373" s="424"/>
      <c r="C373" s="425"/>
      <c r="D373" s="426"/>
      <c r="E373" s="129"/>
      <c r="F373" s="161" t="str">
        <f>IF(E373&lt;&gt;"",VLOOKUP(E373,コード表!$C$2:$D$160,2,FALSE),"")</f>
        <v/>
      </c>
      <c r="G373" s="153"/>
      <c r="H373" s="455"/>
      <c r="I373" s="458"/>
      <c r="J373" s="458"/>
      <c r="K373" s="435"/>
      <c r="L373" s="438"/>
      <c r="M373" s="441"/>
    </row>
    <row r="374" spans="1:13" s="20" customFormat="1" ht="15" customHeight="1">
      <c r="A374" s="421">
        <v>93</v>
      </c>
      <c r="B374" s="424"/>
      <c r="C374" s="425"/>
      <c r="D374" s="426"/>
      <c r="E374" s="130"/>
      <c r="F374" s="159" t="str">
        <f>IF(E374&lt;&gt;"",VLOOKUP(E374,コード表!$C$2:$D$160,2,FALSE),"")</f>
        <v/>
      </c>
      <c r="G374" s="154"/>
      <c r="H374" s="453"/>
      <c r="I374" s="456"/>
      <c r="J374" s="456"/>
      <c r="K374" s="433"/>
      <c r="L374" s="436"/>
      <c r="M374" s="439"/>
    </row>
    <row r="375" spans="1:13" s="20" customFormat="1" ht="15" customHeight="1">
      <c r="A375" s="422"/>
      <c r="B375" s="424"/>
      <c r="C375" s="425"/>
      <c r="D375" s="426"/>
      <c r="E375" s="128"/>
      <c r="F375" s="160" t="str">
        <f>IF(E375&lt;&gt;"",VLOOKUP(E375,コード表!$C$2:$D$160,2,FALSE),"")</f>
        <v/>
      </c>
      <c r="G375" s="152"/>
      <c r="H375" s="454"/>
      <c r="I375" s="457"/>
      <c r="J375" s="457"/>
      <c r="K375" s="434"/>
      <c r="L375" s="437"/>
      <c r="M375" s="440"/>
    </row>
    <row r="376" spans="1:13" s="20" customFormat="1" ht="15" customHeight="1">
      <c r="A376" s="422"/>
      <c r="B376" s="424"/>
      <c r="C376" s="425"/>
      <c r="D376" s="426"/>
      <c r="E376" s="128"/>
      <c r="F376" s="160" t="str">
        <f>IF(E376&lt;&gt;"",VLOOKUP(E376,コード表!$C$2:$D$160,2,FALSE),"")</f>
        <v/>
      </c>
      <c r="G376" s="152"/>
      <c r="H376" s="454"/>
      <c r="I376" s="457"/>
      <c r="J376" s="457"/>
      <c r="K376" s="434"/>
      <c r="L376" s="437"/>
      <c r="M376" s="440"/>
    </row>
    <row r="377" spans="1:13" s="20" customFormat="1" ht="15" customHeight="1">
      <c r="A377" s="423"/>
      <c r="B377" s="424"/>
      <c r="C377" s="425"/>
      <c r="D377" s="426"/>
      <c r="E377" s="129"/>
      <c r="F377" s="161" t="str">
        <f>IF(E377&lt;&gt;"",VLOOKUP(E377,コード表!$C$2:$D$160,2,FALSE),"")</f>
        <v/>
      </c>
      <c r="G377" s="153"/>
      <c r="H377" s="455"/>
      <c r="I377" s="458"/>
      <c r="J377" s="458"/>
      <c r="K377" s="435"/>
      <c r="L377" s="438"/>
      <c r="M377" s="441"/>
    </row>
    <row r="378" spans="1:13" s="20" customFormat="1" ht="15" customHeight="1">
      <c r="A378" s="421">
        <v>94</v>
      </c>
      <c r="B378" s="424"/>
      <c r="C378" s="425"/>
      <c r="D378" s="426"/>
      <c r="E378" s="130"/>
      <c r="F378" s="162" t="str">
        <f>IF(E378&lt;&gt;"",VLOOKUP(E378,コード表!$C$2:$D$160,2,FALSE),"")</f>
        <v/>
      </c>
      <c r="G378" s="155"/>
      <c r="H378" s="427"/>
      <c r="I378" s="430"/>
      <c r="J378" s="430"/>
      <c r="K378" s="433"/>
      <c r="L378" s="436"/>
      <c r="M378" s="439"/>
    </row>
    <row r="379" spans="1:13" s="20" customFormat="1" ht="15" customHeight="1">
      <c r="A379" s="422"/>
      <c r="B379" s="424"/>
      <c r="C379" s="425"/>
      <c r="D379" s="426"/>
      <c r="E379" s="128"/>
      <c r="F379" s="163" t="str">
        <f>IF(E379&lt;&gt;"",VLOOKUP(E379,コード表!$C$2:$D$160,2,FALSE),"")</f>
        <v/>
      </c>
      <c r="G379" s="156"/>
      <c r="H379" s="428"/>
      <c r="I379" s="431"/>
      <c r="J379" s="431"/>
      <c r="K379" s="434"/>
      <c r="L379" s="437"/>
      <c r="M379" s="440"/>
    </row>
    <row r="380" spans="1:13" s="20" customFormat="1" ht="15" customHeight="1">
      <c r="A380" s="422"/>
      <c r="B380" s="424"/>
      <c r="C380" s="425"/>
      <c r="D380" s="426"/>
      <c r="E380" s="128"/>
      <c r="F380" s="163" t="str">
        <f>IF(E380&lt;&gt;"",VLOOKUP(E380,コード表!$C$2:$D$160,2,FALSE),"")</f>
        <v/>
      </c>
      <c r="G380" s="156"/>
      <c r="H380" s="428"/>
      <c r="I380" s="431"/>
      <c r="J380" s="431"/>
      <c r="K380" s="434"/>
      <c r="L380" s="437"/>
      <c r="M380" s="440"/>
    </row>
    <row r="381" spans="1:13" s="20" customFormat="1" ht="15" customHeight="1">
      <c r="A381" s="423"/>
      <c r="B381" s="424"/>
      <c r="C381" s="425"/>
      <c r="D381" s="426"/>
      <c r="E381" s="129"/>
      <c r="F381" s="164" t="str">
        <f>IF(E381&lt;&gt;"",VLOOKUP(E381,コード表!$C$2:$D$160,2,FALSE),"")</f>
        <v/>
      </c>
      <c r="G381" s="157"/>
      <c r="H381" s="429"/>
      <c r="I381" s="432"/>
      <c r="J381" s="432"/>
      <c r="K381" s="435"/>
      <c r="L381" s="438"/>
      <c r="M381" s="441"/>
    </row>
    <row r="382" spans="1:13" s="20" customFormat="1" ht="15" customHeight="1">
      <c r="A382" s="421">
        <v>95</v>
      </c>
      <c r="B382" s="424"/>
      <c r="C382" s="425"/>
      <c r="D382" s="426"/>
      <c r="E382" s="130"/>
      <c r="F382" s="162" t="str">
        <f>IF(E382&lt;&gt;"",VLOOKUP(E382,コード表!$C$2:$D$160,2,FALSE),"")</f>
        <v/>
      </c>
      <c r="G382" s="155"/>
      <c r="H382" s="427"/>
      <c r="I382" s="430"/>
      <c r="J382" s="430"/>
      <c r="K382" s="433"/>
      <c r="L382" s="436"/>
      <c r="M382" s="439"/>
    </row>
    <row r="383" spans="1:13" s="20" customFormat="1" ht="15" customHeight="1">
      <c r="A383" s="422"/>
      <c r="B383" s="424"/>
      <c r="C383" s="425"/>
      <c r="D383" s="426"/>
      <c r="E383" s="128"/>
      <c r="F383" s="163" t="str">
        <f>IF(E383&lt;&gt;"",VLOOKUP(E383,コード表!$C$2:$D$160,2,FALSE),"")</f>
        <v/>
      </c>
      <c r="G383" s="156"/>
      <c r="H383" s="428"/>
      <c r="I383" s="431"/>
      <c r="J383" s="431"/>
      <c r="K383" s="434"/>
      <c r="L383" s="437"/>
      <c r="M383" s="440"/>
    </row>
    <row r="384" spans="1:13" s="20" customFormat="1" ht="15" customHeight="1">
      <c r="A384" s="422"/>
      <c r="B384" s="424"/>
      <c r="C384" s="425"/>
      <c r="D384" s="426"/>
      <c r="E384" s="128"/>
      <c r="F384" s="163" t="str">
        <f>IF(E384&lt;&gt;"",VLOOKUP(E384,コード表!$C$2:$D$160,2,FALSE),"")</f>
        <v/>
      </c>
      <c r="G384" s="156"/>
      <c r="H384" s="428"/>
      <c r="I384" s="431"/>
      <c r="J384" s="431"/>
      <c r="K384" s="434"/>
      <c r="L384" s="437"/>
      <c r="M384" s="440"/>
    </row>
    <row r="385" spans="1:13" s="20" customFormat="1" ht="15" customHeight="1">
      <c r="A385" s="423"/>
      <c r="B385" s="424"/>
      <c r="C385" s="425"/>
      <c r="D385" s="426"/>
      <c r="E385" s="129"/>
      <c r="F385" s="164" t="str">
        <f>IF(E385&lt;&gt;"",VLOOKUP(E385,コード表!$C$2:$D$160,2,FALSE),"")</f>
        <v/>
      </c>
      <c r="G385" s="157"/>
      <c r="H385" s="429"/>
      <c r="I385" s="432"/>
      <c r="J385" s="432"/>
      <c r="K385" s="435"/>
      <c r="L385" s="438"/>
      <c r="M385" s="441"/>
    </row>
    <row r="386" spans="1:13" s="20" customFormat="1" ht="15" customHeight="1">
      <c r="A386" s="421">
        <v>96</v>
      </c>
      <c r="B386" s="424"/>
      <c r="C386" s="425"/>
      <c r="D386" s="426"/>
      <c r="E386" s="130"/>
      <c r="F386" s="159" t="str">
        <f>IF(E386&lt;&gt;"",VLOOKUP(E386,コード表!$C$2:$D$160,2,FALSE),"")</f>
        <v/>
      </c>
      <c r="G386" s="155"/>
      <c r="H386" s="427"/>
      <c r="I386" s="430"/>
      <c r="J386" s="430"/>
      <c r="K386" s="433"/>
      <c r="L386" s="436"/>
      <c r="M386" s="439"/>
    </row>
    <row r="387" spans="1:13" s="20" customFormat="1" ht="15" customHeight="1">
      <c r="A387" s="422"/>
      <c r="B387" s="424"/>
      <c r="C387" s="425"/>
      <c r="D387" s="426"/>
      <c r="E387" s="128"/>
      <c r="F387" s="160" t="str">
        <f>IF(E387&lt;&gt;"",VLOOKUP(E387,コード表!$C$2:$D$160,2,FALSE),"")</f>
        <v/>
      </c>
      <c r="G387" s="156"/>
      <c r="H387" s="428"/>
      <c r="I387" s="431"/>
      <c r="J387" s="431"/>
      <c r="K387" s="434"/>
      <c r="L387" s="437"/>
      <c r="M387" s="440"/>
    </row>
    <row r="388" spans="1:13" s="20" customFormat="1" ht="15" customHeight="1">
      <c r="A388" s="422"/>
      <c r="B388" s="424"/>
      <c r="C388" s="425"/>
      <c r="D388" s="426"/>
      <c r="E388" s="128"/>
      <c r="F388" s="160" t="str">
        <f>IF(E388&lt;&gt;"",VLOOKUP(E388,コード表!$C$2:$D$160,2,FALSE),"")</f>
        <v/>
      </c>
      <c r="G388" s="156"/>
      <c r="H388" s="428"/>
      <c r="I388" s="431"/>
      <c r="J388" s="431"/>
      <c r="K388" s="434"/>
      <c r="L388" s="437"/>
      <c r="M388" s="440"/>
    </row>
    <row r="389" spans="1:13" s="20" customFormat="1" ht="15" customHeight="1">
      <c r="A389" s="423"/>
      <c r="B389" s="424"/>
      <c r="C389" s="425"/>
      <c r="D389" s="426"/>
      <c r="E389" s="129"/>
      <c r="F389" s="161" t="str">
        <f>IF(E389&lt;&gt;"",VLOOKUP(E389,コード表!$C$2:$D$160,2,FALSE),"")</f>
        <v/>
      </c>
      <c r="G389" s="157"/>
      <c r="H389" s="429"/>
      <c r="I389" s="432"/>
      <c r="J389" s="432"/>
      <c r="K389" s="435"/>
      <c r="L389" s="438"/>
      <c r="M389" s="441"/>
    </row>
    <row r="390" spans="1:13" s="20" customFormat="1" ht="15" customHeight="1">
      <c r="A390" s="421">
        <v>97</v>
      </c>
      <c r="B390" s="424"/>
      <c r="C390" s="425"/>
      <c r="D390" s="426"/>
      <c r="E390" s="130"/>
      <c r="F390" s="162" t="str">
        <f>IF(E390&lt;&gt;"",VLOOKUP(E390,コード表!$C$2:$D$160,2,FALSE),"")</f>
        <v/>
      </c>
      <c r="G390" s="155"/>
      <c r="H390" s="427"/>
      <c r="I390" s="430"/>
      <c r="J390" s="430"/>
      <c r="K390" s="433"/>
      <c r="L390" s="436"/>
      <c r="M390" s="439"/>
    </row>
    <row r="391" spans="1:13" s="20" customFormat="1" ht="15" customHeight="1">
      <c r="A391" s="422"/>
      <c r="B391" s="424"/>
      <c r="C391" s="425"/>
      <c r="D391" s="426"/>
      <c r="E391" s="128"/>
      <c r="F391" s="163" t="str">
        <f>IF(E391&lt;&gt;"",VLOOKUP(E391,コード表!$C$2:$D$160,2,FALSE),"")</f>
        <v/>
      </c>
      <c r="G391" s="156"/>
      <c r="H391" s="428"/>
      <c r="I391" s="431"/>
      <c r="J391" s="431"/>
      <c r="K391" s="434"/>
      <c r="L391" s="437"/>
      <c r="M391" s="440"/>
    </row>
    <row r="392" spans="1:13" s="20" customFormat="1" ht="15" customHeight="1">
      <c r="A392" s="422"/>
      <c r="B392" s="424"/>
      <c r="C392" s="425"/>
      <c r="D392" s="426"/>
      <c r="E392" s="128"/>
      <c r="F392" s="163" t="str">
        <f>IF(E392&lt;&gt;"",VLOOKUP(E392,コード表!$C$2:$D$160,2,FALSE),"")</f>
        <v/>
      </c>
      <c r="G392" s="156"/>
      <c r="H392" s="428"/>
      <c r="I392" s="431"/>
      <c r="J392" s="431"/>
      <c r="K392" s="434"/>
      <c r="L392" s="437"/>
      <c r="M392" s="440"/>
    </row>
    <row r="393" spans="1:13" s="20" customFormat="1" ht="15" customHeight="1">
      <c r="A393" s="423"/>
      <c r="B393" s="424"/>
      <c r="C393" s="425"/>
      <c r="D393" s="426"/>
      <c r="E393" s="129"/>
      <c r="F393" s="164" t="str">
        <f>IF(E393&lt;&gt;"",VLOOKUP(E393,コード表!$C$2:$D$160,2,FALSE),"")</f>
        <v/>
      </c>
      <c r="G393" s="157"/>
      <c r="H393" s="429"/>
      <c r="I393" s="432"/>
      <c r="J393" s="432"/>
      <c r="K393" s="435"/>
      <c r="L393" s="438"/>
      <c r="M393" s="441"/>
    </row>
    <row r="394" spans="1:13" s="20" customFormat="1" ht="15" customHeight="1">
      <c r="A394" s="421">
        <v>98</v>
      </c>
      <c r="B394" s="424"/>
      <c r="C394" s="425"/>
      <c r="D394" s="426"/>
      <c r="E394" s="130"/>
      <c r="F394" s="162" t="str">
        <f>IF(E394&lt;&gt;"",VLOOKUP(E394,コード表!$C$2:$D$160,2,FALSE),"")</f>
        <v/>
      </c>
      <c r="G394" s="155"/>
      <c r="H394" s="427"/>
      <c r="I394" s="430"/>
      <c r="J394" s="430"/>
      <c r="K394" s="433"/>
      <c r="L394" s="436"/>
      <c r="M394" s="439"/>
    </row>
    <row r="395" spans="1:13" s="20" customFormat="1" ht="15" customHeight="1">
      <c r="A395" s="422"/>
      <c r="B395" s="424"/>
      <c r="C395" s="425"/>
      <c r="D395" s="426"/>
      <c r="E395" s="128"/>
      <c r="F395" s="163" t="str">
        <f>IF(E395&lt;&gt;"",VLOOKUP(E395,コード表!$C$2:$D$160,2,FALSE),"")</f>
        <v/>
      </c>
      <c r="G395" s="156"/>
      <c r="H395" s="428"/>
      <c r="I395" s="431"/>
      <c r="J395" s="431"/>
      <c r="K395" s="434"/>
      <c r="L395" s="437"/>
      <c r="M395" s="440"/>
    </row>
    <row r="396" spans="1:13" s="20" customFormat="1" ht="15" customHeight="1">
      <c r="A396" s="422"/>
      <c r="B396" s="424"/>
      <c r="C396" s="425"/>
      <c r="D396" s="426"/>
      <c r="E396" s="128"/>
      <c r="F396" s="163" t="str">
        <f>IF(E396&lt;&gt;"",VLOOKUP(E396,コード表!$C$2:$D$160,2,FALSE),"")</f>
        <v/>
      </c>
      <c r="G396" s="156"/>
      <c r="H396" s="428"/>
      <c r="I396" s="431"/>
      <c r="J396" s="431"/>
      <c r="K396" s="434"/>
      <c r="L396" s="437"/>
      <c r="M396" s="440"/>
    </row>
    <row r="397" spans="1:13" s="20" customFormat="1" ht="15" customHeight="1">
      <c r="A397" s="423"/>
      <c r="B397" s="424"/>
      <c r="C397" s="425"/>
      <c r="D397" s="426"/>
      <c r="E397" s="129"/>
      <c r="F397" s="164" t="str">
        <f>IF(E397&lt;&gt;"",VLOOKUP(E397,コード表!$C$2:$D$160,2,FALSE),"")</f>
        <v/>
      </c>
      <c r="G397" s="157"/>
      <c r="H397" s="429"/>
      <c r="I397" s="432"/>
      <c r="J397" s="432"/>
      <c r="K397" s="435"/>
      <c r="L397" s="438"/>
      <c r="M397" s="441"/>
    </row>
    <row r="398" spans="1:13" s="20" customFormat="1" ht="15" customHeight="1">
      <c r="A398" s="421">
        <v>99</v>
      </c>
      <c r="B398" s="424"/>
      <c r="C398" s="425"/>
      <c r="D398" s="426"/>
      <c r="E398" s="130"/>
      <c r="F398" s="162" t="str">
        <f>IF(E398&lt;&gt;"",VLOOKUP(E398,コード表!$C$2:$D$160,2,FALSE),"")</f>
        <v/>
      </c>
      <c r="G398" s="155"/>
      <c r="H398" s="427"/>
      <c r="I398" s="430"/>
      <c r="J398" s="430"/>
      <c r="K398" s="433"/>
      <c r="L398" s="436"/>
      <c r="M398" s="439"/>
    </row>
    <row r="399" spans="1:13" s="20" customFormat="1" ht="15" customHeight="1">
      <c r="A399" s="422"/>
      <c r="B399" s="424"/>
      <c r="C399" s="425"/>
      <c r="D399" s="426"/>
      <c r="E399" s="128"/>
      <c r="F399" s="163" t="str">
        <f>IF(E399&lt;&gt;"",VLOOKUP(E399,コード表!$C$2:$D$160,2,FALSE),"")</f>
        <v/>
      </c>
      <c r="G399" s="156"/>
      <c r="H399" s="428"/>
      <c r="I399" s="431"/>
      <c r="J399" s="431"/>
      <c r="K399" s="434"/>
      <c r="L399" s="437"/>
      <c r="M399" s="440"/>
    </row>
    <row r="400" spans="1:13" s="20" customFormat="1" ht="15" customHeight="1">
      <c r="A400" s="422"/>
      <c r="B400" s="424"/>
      <c r="C400" s="425"/>
      <c r="D400" s="426"/>
      <c r="E400" s="128"/>
      <c r="F400" s="163" t="str">
        <f>IF(E400&lt;&gt;"",VLOOKUP(E400,コード表!$C$2:$D$160,2,FALSE),"")</f>
        <v/>
      </c>
      <c r="G400" s="156"/>
      <c r="H400" s="428"/>
      <c r="I400" s="431"/>
      <c r="J400" s="431"/>
      <c r="K400" s="434"/>
      <c r="L400" s="437"/>
      <c r="M400" s="440"/>
    </row>
    <row r="401" spans="1:13" s="20" customFormat="1" ht="15" customHeight="1">
      <c r="A401" s="423"/>
      <c r="B401" s="424"/>
      <c r="C401" s="425"/>
      <c r="D401" s="426"/>
      <c r="E401" s="129"/>
      <c r="F401" s="164" t="str">
        <f>IF(E401&lt;&gt;"",VLOOKUP(E401,コード表!$C$2:$D$160,2,FALSE),"")</f>
        <v/>
      </c>
      <c r="G401" s="157"/>
      <c r="H401" s="429"/>
      <c r="I401" s="432"/>
      <c r="J401" s="432"/>
      <c r="K401" s="435"/>
      <c r="L401" s="438"/>
      <c r="M401" s="441"/>
    </row>
    <row r="402" spans="1:13" s="20" customFormat="1" ht="15" customHeight="1">
      <c r="A402" s="421">
        <v>100</v>
      </c>
      <c r="B402" s="424"/>
      <c r="C402" s="425"/>
      <c r="D402" s="426"/>
      <c r="E402" s="130"/>
      <c r="F402" s="162" t="str">
        <f>IF(E402&lt;&gt;"",VLOOKUP(E402,コード表!$C$2:$D$160,2,FALSE),"")</f>
        <v/>
      </c>
      <c r="G402" s="155"/>
      <c r="H402" s="427"/>
      <c r="I402" s="430"/>
      <c r="J402" s="430"/>
      <c r="K402" s="433"/>
      <c r="L402" s="436"/>
      <c r="M402" s="439"/>
    </row>
    <row r="403" spans="1:13" s="20" customFormat="1" ht="15" customHeight="1">
      <c r="A403" s="422"/>
      <c r="B403" s="424"/>
      <c r="C403" s="425"/>
      <c r="D403" s="426"/>
      <c r="E403" s="128"/>
      <c r="F403" s="163" t="str">
        <f>IF(E403&lt;&gt;"",VLOOKUP(E403,コード表!$C$2:$D$160,2,FALSE),"")</f>
        <v/>
      </c>
      <c r="G403" s="156"/>
      <c r="H403" s="428"/>
      <c r="I403" s="431"/>
      <c r="J403" s="431"/>
      <c r="K403" s="434"/>
      <c r="L403" s="437"/>
      <c r="M403" s="440"/>
    </row>
    <row r="404" spans="1:13" s="20" customFormat="1" ht="15" customHeight="1">
      <c r="A404" s="422"/>
      <c r="B404" s="424"/>
      <c r="C404" s="425"/>
      <c r="D404" s="426"/>
      <c r="E404" s="128"/>
      <c r="F404" s="163" t="str">
        <f>IF(E404&lt;&gt;"",VLOOKUP(E404,コード表!$C$2:$D$160,2,FALSE),"")</f>
        <v/>
      </c>
      <c r="G404" s="156"/>
      <c r="H404" s="428"/>
      <c r="I404" s="431"/>
      <c r="J404" s="431"/>
      <c r="K404" s="434"/>
      <c r="L404" s="437"/>
      <c r="M404" s="440"/>
    </row>
    <row r="405" spans="1:13" s="20" customFormat="1" ht="15" customHeight="1" thickBot="1">
      <c r="A405" s="423"/>
      <c r="B405" s="442"/>
      <c r="C405" s="443"/>
      <c r="D405" s="444"/>
      <c r="E405" s="131"/>
      <c r="F405" s="164" t="str">
        <f>IF(E405&lt;&gt;"",VLOOKUP(E405,コード表!$C$2:$D$160,2,FALSE),"")</f>
        <v/>
      </c>
      <c r="G405" s="157"/>
      <c r="H405" s="429"/>
      <c r="I405" s="432"/>
      <c r="J405" s="432"/>
      <c r="K405" s="435"/>
      <c r="L405" s="438"/>
      <c r="M405" s="441"/>
    </row>
    <row r="406" spans="1:13" s="20" customFormat="1" ht="15" customHeight="1">
      <c r="A406" s="421">
        <v>101</v>
      </c>
      <c r="B406" s="449"/>
      <c r="C406" s="450"/>
      <c r="D406" s="451"/>
      <c r="E406" s="127"/>
      <c r="F406" s="162" t="str">
        <f>IF(E406&lt;&gt;"",VLOOKUP(E406,コード表!$C$2:$D$160,2,FALSE),"")</f>
        <v/>
      </c>
      <c r="G406" s="155"/>
      <c r="H406" s="427"/>
      <c r="I406" s="430"/>
      <c r="J406" s="430"/>
      <c r="K406" s="433"/>
      <c r="L406" s="436"/>
      <c r="M406" s="439"/>
    </row>
    <row r="407" spans="1:13" s="20" customFormat="1" ht="15" customHeight="1">
      <c r="A407" s="422"/>
      <c r="B407" s="424"/>
      <c r="C407" s="425"/>
      <c r="D407" s="452"/>
      <c r="E407" s="128"/>
      <c r="F407" s="163" t="str">
        <f>IF(E407&lt;&gt;"",VLOOKUP(E407,コード表!$C$2:$D$160,2,FALSE),"")</f>
        <v/>
      </c>
      <c r="G407" s="156"/>
      <c r="H407" s="428"/>
      <c r="I407" s="431"/>
      <c r="J407" s="431"/>
      <c r="K407" s="434"/>
      <c r="L407" s="437"/>
      <c r="M407" s="440"/>
    </row>
    <row r="408" spans="1:13" s="20" customFormat="1" ht="15" customHeight="1">
      <c r="A408" s="422"/>
      <c r="B408" s="424"/>
      <c r="C408" s="425"/>
      <c r="D408" s="452"/>
      <c r="E408" s="128"/>
      <c r="F408" s="163" t="str">
        <f>IF(E408&lt;&gt;"",VLOOKUP(E408,コード表!$C$2:$D$160,2,FALSE),"")</f>
        <v/>
      </c>
      <c r="G408" s="156"/>
      <c r="H408" s="428"/>
      <c r="I408" s="431"/>
      <c r="J408" s="431"/>
      <c r="K408" s="434"/>
      <c r="L408" s="437"/>
      <c r="M408" s="440"/>
    </row>
    <row r="409" spans="1:13" s="20" customFormat="1" ht="15" customHeight="1">
      <c r="A409" s="423"/>
      <c r="B409" s="424"/>
      <c r="C409" s="425"/>
      <c r="D409" s="452"/>
      <c r="E409" s="129"/>
      <c r="F409" s="164" t="str">
        <f>IF(E409&lt;&gt;"",VLOOKUP(E409,コード表!$C$2:$D$160,2,FALSE),"")</f>
        <v/>
      </c>
      <c r="G409" s="157"/>
      <c r="H409" s="429"/>
      <c r="I409" s="432"/>
      <c r="J409" s="432"/>
      <c r="K409" s="435"/>
      <c r="L409" s="438"/>
      <c r="M409" s="441"/>
    </row>
    <row r="410" spans="1:13" s="20" customFormat="1" ht="15" customHeight="1">
      <c r="A410" s="421">
        <v>102</v>
      </c>
      <c r="B410" s="424"/>
      <c r="C410" s="425"/>
      <c r="D410" s="426"/>
      <c r="E410" s="130"/>
      <c r="F410" s="162" t="str">
        <f>IF(E410&lt;&gt;"",VLOOKUP(E410,コード表!$C$2:$D$160,2,FALSE),"")</f>
        <v/>
      </c>
      <c r="G410" s="155"/>
      <c r="H410" s="427"/>
      <c r="I410" s="430"/>
      <c r="J410" s="430"/>
      <c r="K410" s="433"/>
      <c r="L410" s="436"/>
      <c r="M410" s="439"/>
    </row>
    <row r="411" spans="1:13" s="20" customFormat="1" ht="15" customHeight="1">
      <c r="A411" s="422"/>
      <c r="B411" s="424"/>
      <c r="C411" s="425"/>
      <c r="D411" s="426"/>
      <c r="E411" s="128"/>
      <c r="F411" s="163" t="str">
        <f>IF(E411&lt;&gt;"",VLOOKUP(E411,コード表!$C$2:$D$160,2,FALSE),"")</f>
        <v/>
      </c>
      <c r="G411" s="156"/>
      <c r="H411" s="428"/>
      <c r="I411" s="431"/>
      <c r="J411" s="431"/>
      <c r="K411" s="434"/>
      <c r="L411" s="437"/>
      <c r="M411" s="440"/>
    </row>
    <row r="412" spans="1:13" s="20" customFormat="1" ht="15" customHeight="1">
      <c r="A412" s="422"/>
      <c r="B412" s="424"/>
      <c r="C412" s="425"/>
      <c r="D412" s="426"/>
      <c r="E412" s="128"/>
      <c r="F412" s="163" t="str">
        <f>IF(E412&lt;&gt;"",VLOOKUP(E412,コード表!$C$2:$D$160,2,FALSE),"")</f>
        <v/>
      </c>
      <c r="G412" s="156"/>
      <c r="H412" s="428"/>
      <c r="I412" s="431"/>
      <c r="J412" s="431"/>
      <c r="K412" s="434"/>
      <c r="L412" s="437"/>
      <c r="M412" s="440"/>
    </row>
    <row r="413" spans="1:13" s="20" customFormat="1" ht="15" customHeight="1">
      <c r="A413" s="423"/>
      <c r="B413" s="424"/>
      <c r="C413" s="425"/>
      <c r="D413" s="426"/>
      <c r="E413" s="129"/>
      <c r="F413" s="164" t="str">
        <f>IF(E413&lt;&gt;"",VLOOKUP(E413,コード表!$C$2:$D$160,2,FALSE),"")</f>
        <v/>
      </c>
      <c r="G413" s="157"/>
      <c r="H413" s="429"/>
      <c r="I413" s="432"/>
      <c r="J413" s="432"/>
      <c r="K413" s="435"/>
      <c r="L413" s="438"/>
      <c r="M413" s="441"/>
    </row>
    <row r="414" spans="1:13" s="20" customFormat="1" ht="15" customHeight="1">
      <c r="A414" s="421">
        <v>103</v>
      </c>
      <c r="B414" s="424"/>
      <c r="C414" s="425"/>
      <c r="D414" s="426"/>
      <c r="E414" s="130"/>
      <c r="F414" s="162" t="str">
        <f>IF(E414&lt;&gt;"",VLOOKUP(E414,コード表!$C$2:$D$160,2,FALSE),"")</f>
        <v/>
      </c>
      <c r="G414" s="155"/>
      <c r="H414" s="427"/>
      <c r="I414" s="430"/>
      <c r="J414" s="430"/>
      <c r="K414" s="433"/>
      <c r="L414" s="436"/>
      <c r="M414" s="439"/>
    </row>
    <row r="415" spans="1:13" s="20" customFormat="1" ht="15" customHeight="1">
      <c r="A415" s="422"/>
      <c r="B415" s="424"/>
      <c r="C415" s="425"/>
      <c r="D415" s="426"/>
      <c r="E415" s="128"/>
      <c r="F415" s="163" t="str">
        <f>IF(E415&lt;&gt;"",VLOOKUP(E415,コード表!$C$2:$D$160,2,FALSE),"")</f>
        <v/>
      </c>
      <c r="G415" s="156"/>
      <c r="H415" s="428"/>
      <c r="I415" s="431"/>
      <c r="J415" s="431"/>
      <c r="K415" s="434"/>
      <c r="L415" s="437"/>
      <c r="M415" s="440"/>
    </row>
    <row r="416" spans="1:13" s="20" customFormat="1" ht="15" customHeight="1">
      <c r="A416" s="422"/>
      <c r="B416" s="424"/>
      <c r="C416" s="425"/>
      <c r="D416" s="426"/>
      <c r="E416" s="128"/>
      <c r="F416" s="163" t="str">
        <f>IF(E416&lt;&gt;"",VLOOKUP(E416,コード表!$C$2:$D$160,2,FALSE),"")</f>
        <v/>
      </c>
      <c r="G416" s="156"/>
      <c r="H416" s="428"/>
      <c r="I416" s="431"/>
      <c r="J416" s="431"/>
      <c r="K416" s="434"/>
      <c r="L416" s="437"/>
      <c r="M416" s="440"/>
    </row>
    <row r="417" spans="1:13" s="20" customFormat="1" ht="15" customHeight="1">
      <c r="A417" s="423"/>
      <c r="B417" s="424"/>
      <c r="C417" s="425"/>
      <c r="D417" s="426"/>
      <c r="E417" s="129"/>
      <c r="F417" s="164" t="str">
        <f>IF(E417&lt;&gt;"",VLOOKUP(E417,コード表!$C$2:$D$160,2,FALSE),"")</f>
        <v/>
      </c>
      <c r="G417" s="157"/>
      <c r="H417" s="429"/>
      <c r="I417" s="432"/>
      <c r="J417" s="432"/>
      <c r="K417" s="435"/>
      <c r="L417" s="438"/>
      <c r="M417" s="441"/>
    </row>
    <row r="418" spans="1:13" s="20" customFormat="1" ht="15" customHeight="1">
      <c r="A418" s="421">
        <v>104</v>
      </c>
      <c r="B418" s="424"/>
      <c r="C418" s="425"/>
      <c r="D418" s="426"/>
      <c r="E418" s="130"/>
      <c r="F418" s="162" t="str">
        <f>IF(E418&lt;&gt;"",VLOOKUP(E418,コード表!$C$2:$D$160,2,FALSE),"")</f>
        <v/>
      </c>
      <c r="G418" s="155"/>
      <c r="H418" s="427"/>
      <c r="I418" s="430"/>
      <c r="J418" s="430"/>
      <c r="K418" s="433"/>
      <c r="L418" s="436"/>
      <c r="M418" s="439"/>
    </row>
    <row r="419" spans="1:13" s="20" customFormat="1" ht="15" customHeight="1">
      <c r="A419" s="422"/>
      <c r="B419" s="424"/>
      <c r="C419" s="425"/>
      <c r="D419" s="426"/>
      <c r="E419" s="128"/>
      <c r="F419" s="163" t="str">
        <f>IF(E419&lt;&gt;"",VLOOKUP(E419,コード表!$C$2:$D$160,2,FALSE),"")</f>
        <v/>
      </c>
      <c r="G419" s="156"/>
      <c r="H419" s="428"/>
      <c r="I419" s="431"/>
      <c r="J419" s="431"/>
      <c r="K419" s="434"/>
      <c r="L419" s="437"/>
      <c r="M419" s="440"/>
    </row>
    <row r="420" spans="1:13" s="20" customFormat="1" ht="15" customHeight="1">
      <c r="A420" s="422"/>
      <c r="B420" s="424"/>
      <c r="C420" s="425"/>
      <c r="D420" s="426"/>
      <c r="E420" s="128"/>
      <c r="F420" s="163" t="str">
        <f>IF(E420&lt;&gt;"",VLOOKUP(E420,コード表!$C$2:$D$160,2,FALSE),"")</f>
        <v/>
      </c>
      <c r="G420" s="156"/>
      <c r="H420" s="428"/>
      <c r="I420" s="431"/>
      <c r="J420" s="431"/>
      <c r="K420" s="434"/>
      <c r="L420" s="437"/>
      <c r="M420" s="440"/>
    </row>
    <row r="421" spans="1:13" s="20" customFormat="1" ht="15" customHeight="1">
      <c r="A421" s="423"/>
      <c r="B421" s="424"/>
      <c r="C421" s="425"/>
      <c r="D421" s="426"/>
      <c r="E421" s="129"/>
      <c r="F421" s="164" t="str">
        <f>IF(E421&lt;&gt;"",VLOOKUP(E421,コード表!$C$2:$D$160,2,FALSE),"")</f>
        <v/>
      </c>
      <c r="G421" s="157"/>
      <c r="H421" s="429"/>
      <c r="I421" s="432"/>
      <c r="J421" s="432"/>
      <c r="K421" s="435"/>
      <c r="L421" s="438"/>
      <c r="M421" s="441"/>
    </row>
    <row r="422" spans="1:13" s="20" customFormat="1" ht="15" customHeight="1">
      <c r="A422" s="421">
        <v>105</v>
      </c>
      <c r="B422" s="424"/>
      <c r="C422" s="425"/>
      <c r="D422" s="426"/>
      <c r="E422" s="130"/>
      <c r="F422" s="162" t="str">
        <f>IF(E422&lt;&gt;"",VLOOKUP(E422,コード表!$C$2:$D$160,2,FALSE),"")</f>
        <v/>
      </c>
      <c r="G422" s="155"/>
      <c r="H422" s="427"/>
      <c r="I422" s="430"/>
      <c r="J422" s="430"/>
      <c r="K422" s="433"/>
      <c r="L422" s="436"/>
      <c r="M422" s="439"/>
    </row>
    <row r="423" spans="1:13" s="20" customFormat="1" ht="15" customHeight="1">
      <c r="A423" s="422"/>
      <c r="B423" s="424"/>
      <c r="C423" s="425"/>
      <c r="D423" s="426"/>
      <c r="E423" s="128"/>
      <c r="F423" s="163" t="str">
        <f>IF(E423&lt;&gt;"",VLOOKUP(E423,コード表!$C$2:$D$160,2,FALSE),"")</f>
        <v/>
      </c>
      <c r="G423" s="156"/>
      <c r="H423" s="428"/>
      <c r="I423" s="431"/>
      <c r="J423" s="431"/>
      <c r="K423" s="434"/>
      <c r="L423" s="437"/>
      <c r="M423" s="440"/>
    </row>
    <row r="424" spans="1:13" s="20" customFormat="1" ht="15" customHeight="1">
      <c r="A424" s="422"/>
      <c r="B424" s="424"/>
      <c r="C424" s="425"/>
      <c r="D424" s="426"/>
      <c r="E424" s="128"/>
      <c r="F424" s="163" t="str">
        <f>IF(E424&lt;&gt;"",VLOOKUP(E424,コード表!$C$2:$D$160,2,FALSE),"")</f>
        <v/>
      </c>
      <c r="G424" s="156"/>
      <c r="H424" s="428"/>
      <c r="I424" s="431"/>
      <c r="J424" s="431"/>
      <c r="K424" s="434"/>
      <c r="L424" s="437"/>
      <c r="M424" s="440"/>
    </row>
    <row r="425" spans="1:13" s="20" customFormat="1" ht="15" customHeight="1">
      <c r="A425" s="423"/>
      <c r="B425" s="424"/>
      <c r="C425" s="425"/>
      <c r="D425" s="426"/>
      <c r="E425" s="129"/>
      <c r="F425" s="164" t="str">
        <f>IF(E425&lt;&gt;"",VLOOKUP(E425,コード表!$C$2:$D$160,2,FALSE),"")</f>
        <v/>
      </c>
      <c r="G425" s="157"/>
      <c r="H425" s="429"/>
      <c r="I425" s="432"/>
      <c r="J425" s="432"/>
      <c r="K425" s="435"/>
      <c r="L425" s="438"/>
      <c r="M425" s="441"/>
    </row>
    <row r="426" spans="1:13" s="20" customFormat="1" ht="15" customHeight="1">
      <c r="A426" s="421">
        <v>106</v>
      </c>
      <c r="B426" s="424"/>
      <c r="C426" s="425"/>
      <c r="D426" s="426"/>
      <c r="E426" s="130"/>
      <c r="F426" s="162" t="str">
        <f>IF(E426&lt;&gt;"",VLOOKUP(E426,コード表!$C$2:$D$160,2,FALSE),"")</f>
        <v/>
      </c>
      <c r="G426" s="155"/>
      <c r="H426" s="427"/>
      <c r="I426" s="430"/>
      <c r="J426" s="430"/>
      <c r="K426" s="433"/>
      <c r="L426" s="436"/>
      <c r="M426" s="439"/>
    </row>
    <row r="427" spans="1:13" s="20" customFormat="1" ht="15" customHeight="1">
      <c r="A427" s="422"/>
      <c r="B427" s="424"/>
      <c r="C427" s="425"/>
      <c r="D427" s="426"/>
      <c r="E427" s="128"/>
      <c r="F427" s="163" t="str">
        <f>IF(E427&lt;&gt;"",VLOOKUP(E427,コード表!$C$2:$D$160,2,FALSE),"")</f>
        <v/>
      </c>
      <c r="G427" s="156"/>
      <c r="H427" s="428"/>
      <c r="I427" s="431"/>
      <c r="J427" s="431"/>
      <c r="K427" s="434"/>
      <c r="L427" s="437"/>
      <c r="M427" s="440"/>
    </row>
    <row r="428" spans="1:13" s="20" customFormat="1" ht="15" customHeight="1">
      <c r="A428" s="422"/>
      <c r="B428" s="424"/>
      <c r="C428" s="425"/>
      <c r="D428" s="426"/>
      <c r="E428" s="128"/>
      <c r="F428" s="163" t="str">
        <f>IF(E428&lt;&gt;"",VLOOKUP(E428,コード表!$C$2:$D$160,2,FALSE),"")</f>
        <v/>
      </c>
      <c r="G428" s="156"/>
      <c r="H428" s="428"/>
      <c r="I428" s="431"/>
      <c r="J428" s="431"/>
      <c r="K428" s="434"/>
      <c r="L428" s="437"/>
      <c r="M428" s="440"/>
    </row>
    <row r="429" spans="1:13" s="20" customFormat="1" ht="15" customHeight="1">
      <c r="A429" s="423"/>
      <c r="B429" s="424"/>
      <c r="C429" s="425"/>
      <c r="D429" s="426"/>
      <c r="E429" s="129"/>
      <c r="F429" s="164" t="str">
        <f>IF(E429&lt;&gt;"",VLOOKUP(E429,コード表!$C$2:$D$160,2,FALSE),"")</f>
        <v/>
      </c>
      <c r="G429" s="157"/>
      <c r="H429" s="429"/>
      <c r="I429" s="432"/>
      <c r="J429" s="432"/>
      <c r="K429" s="435"/>
      <c r="L429" s="438"/>
      <c r="M429" s="441"/>
    </row>
    <row r="430" spans="1:13" s="20" customFormat="1" ht="15" customHeight="1">
      <c r="A430" s="421">
        <v>107</v>
      </c>
      <c r="B430" s="424"/>
      <c r="C430" s="425"/>
      <c r="D430" s="426"/>
      <c r="E430" s="130"/>
      <c r="F430" s="162" t="str">
        <f>IF(E430&lt;&gt;"",VLOOKUP(E430,コード表!$C$2:$D$160,2,FALSE),"")</f>
        <v/>
      </c>
      <c r="G430" s="155"/>
      <c r="H430" s="427"/>
      <c r="I430" s="430"/>
      <c r="J430" s="430"/>
      <c r="K430" s="433"/>
      <c r="L430" s="436"/>
      <c r="M430" s="439"/>
    </row>
    <row r="431" spans="1:13" s="20" customFormat="1" ht="15" customHeight="1">
      <c r="A431" s="422"/>
      <c r="B431" s="424"/>
      <c r="C431" s="425"/>
      <c r="D431" s="426"/>
      <c r="E431" s="128"/>
      <c r="F431" s="163" t="str">
        <f>IF(E431&lt;&gt;"",VLOOKUP(E431,コード表!$C$2:$D$160,2,FALSE),"")</f>
        <v/>
      </c>
      <c r="G431" s="156"/>
      <c r="H431" s="428"/>
      <c r="I431" s="431"/>
      <c r="J431" s="431"/>
      <c r="K431" s="434"/>
      <c r="L431" s="437"/>
      <c r="M431" s="440"/>
    </row>
    <row r="432" spans="1:13" s="20" customFormat="1" ht="15" customHeight="1">
      <c r="A432" s="422"/>
      <c r="B432" s="424"/>
      <c r="C432" s="425"/>
      <c r="D432" s="426"/>
      <c r="E432" s="128"/>
      <c r="F432" s="163" t="str">
        <f>IF(E432&lt;&gt;"",VLOOKUP(E432,コード表!$C$2:$D$160,2,FALSE),"")</f>
        <v/>
      </c>
      <c r="G432" s="156"/>
      <c r="H432" s="428"/>
      <c r="I432" s="431"/>
      <c r="J432" s="431"/>
      <c r="K432" s="434"/>
      <c r="L432" s="437"/>
      <c r="M432" s="440"/>
    </row>
    <row r="433" spans="1:13" s="20" customFormat="1" ht="15" customHeight="1">
      <c r="A433" s="423"/>
      <c r="B433" s="424"/>
      <c r="C433" s="425"/>
      <c r="D433" s="426"/>
      <c r="E433" s="129"/>
      <c r="F433" s="164" t="str">
        <f>IF(E433&lt;&gt;"",VLOOKUP(E433,コード表!$C$2:$D$160,2,FALSE),"")</f>
        <v/>
      </c>
      <c r="G433" s="157"/>
      <c r="H433" s="429"/>
      <c r="I433" s="432"/>
      <c r="J433" s="432"/>
      <c r="K433" s="435"/>
      <c r="L433" s="438"/>
      <c r="M433" s="441"/>
    </row>
    <row r="434" spans="1:13" s="20" customFormat="1" ht="15" customHeight="1">
      <c r="A434" s="421">
        <v>108</v>
      </c>
      <c r="B434" s="424"/>
      <c r="C434" s="425"/>
      <c r="D434" s="426"/>
      <c r="E434" s="130"/>
      <c r="F434" s="162" t="str">
        <f>IF(E434&lt;&gt;"",VLOOKUP(E434,コード表!$C$2:$D$160,2,FALSE),"")</f>
        <v/>
      </c>
      <c r="G434" s="155"/>
      <c r="H434" s="427"/>
      <c r="I434" s="430"/>
      <c r="J434" s="430"/>
      <c r="K434" s="433"/>
      <c r="L434" s="436"/>
      <c r="M434" s="439"/>
    </row>
    <row r="435" spans="1:13" s="20" customFormat="1" ht="15" customHeight="1">
      <c r="A435" s="422"/>
      <c r="B435" s="424"/>
      <c r="C435" s="425"/>
      <c r="D435" s="426"/>
      <c r="E435" s="128"/>
      <c r="F435" s="163" t="str">
        <f>IF(E435&lt;&gt;"",VLOOKUP(E435,コード表!$C$2:$D$160,2,FALSE),"")</f>
        <v/>
      </c>
      <c r="G435" s="156"/>
      <c r="H435" s="428"/>
      <c r="I435" s="431"/>
      <c r="J435" s="431"/>
      <c r="K435" s="434"/>
      <c r="L435" s="437"/>
      <c r="M435" s="440"/>
    </row>
    <row r="436" spans="1:13" s="20" customFormat="1" ht="15" customHeight="1">
      <c r="A436" s="422"/>
      <c r="B436" s="424"/>
      <c r="C436" s="425"/>
      <c r="D436" s="426"/>
      <c r="E436" s="128"/>
      <c r="F436" s="163" t="str">
        <f>IF(E436&lt;&gt;"",VLOOKUP(E436,コード表!$C$2:$D$160,2,FALSE),"")</f>
        <v/>
      </c>
      <c r="G436" s="156"/>
      <c r="H436" s="428"/>
      <c r="I436" s="431"/>
      <c r="J436" s="431"/>
      <c r="K436" s="434"/>
      <c r="L436" s="437"/>
      <c r="M436" s="440"/>
    </row>
    <row r="437" spans="1:13" s="20" customFormat="1" ht="15" customHeight="1">
      <c r="A437" s="423"/>
      <c r="B437" s="424"/>
      <c r="C437" s="425"/>
      <c r="D437" s="426"/>
      <c r="E437" s="129"/>
      <c r="F437" s="164" t="str">
        <f>IF(E437&lt;&gt;"",VLOOKUP(E437,コード表!$C$2:$D$160,2,FALSE),"")</f>
        <v/>
      </c>
      <c r="G437" s="157"/>
      <c r="H437" s="429"/>
      <c r="I437" s="432"/>
      <c r="J437" s="432"/>
      <c r="K437" s="435"/>
      <c r="L437" s="438"/>
      <c r="M437" s="441"/>
    </row>
    <row r="438" spans="1:13" s="20" customFormat="1" ht="15" customHeight="1">
      <c r="A438" s="421">
        <v>109</v>
      </c>
      <c r="B438" s="424"/>
      <c r="C438" s="425"/>
      <c r="D438" s="426"/>
      <c r="E438" s="130"/>
      <c r="F438" s="162" t="str">
        <f>IF(E438&lt;&gt;"",VLOOKUP(E438,コード表!$C$2:$D$160,2,FALSE),"")</f>
        <v/>
      </c>
      <c r="G438" s="155"/>
      <c r="H438" s="427"/>
      <c r="I438" s="430"/>
      <c r="J438" s="430"/>
      <c r="K438" s="433"/>
      <c r="L438" s="436"/>
      <c r="M438" s="439"/>
    </row>
    <row r="439" spans="1:13" s="20" customFormat="1" ht="15" customHeight="1">
      <c r="A439" s="422"/>
      <c r="B439" s="424"/>
      <c r="C439" s="425"/>
      <c r="D439" s="426"/>
      <c r="E439" s="128"/>
      <c r="F439" s="163" t="str">
        <f>IF(E439&lt;&gt;"",VLOOKUP(E439,コード表!$C$2:$D$160,2,FALSE),"")</f>
        <v/>
      </c>
      <c r="G439" s="156"/>
      <c r="H439" s="428"/>
      <c r="I439" s="431"/>
      <c r="J439" s="431"/>
      <c r="K439" s="434"/>
      <c r="L439" s="437"/>
      <c r="M439" s="440"/>
    </row>
    <row r="440" spans="1:13" s="20" customFormat="1" ht="15" customHeight="1">
      <c r="A440" s="422"/>
      <c r="B440" s="424"/>
      <c r="C440" s="425"/>
      <c r="D440" s="426"/>
      <c r="E440" s="128"/>
      <c r="F440" s="163" t="str">
        <f>IF(E440&lt;&gt;"",VLOOKUP(E440,コード表!$C$2:$D$160,2,FALSE),"")</f>
        <v/>
      </c>
      <c r="G440" s="156"/>
      <c r="H440" s="428"/>
      <c r="I440" s="431"/>
      <c r="J440" s="431"/>
      <c r="K440" s="434"/>
      <c r="L440" s="437"/>
      <c r="M440" s="440"/>
    </row>
    <row r="441" spans="1:13" s="20" customFormat="1" ht="15" customHeight="1">
      <c r="A441" s="423"/>
      <c r="B441" s="424"/>
      <c r="C441" s="425"/>
      <c r="D441" s="426"/>
      <c r="E441" s="129"/>
      <c r="F441" s="164" t="str">
        <f>IF(E441&lt;&gt;"",VLOOKUP(E441,コード表!$C$2:$D$160,2,FALSE),"")</f>
        <v/>
      </c>
      <c r="G441" s="157"/>
      <c r="H441" s="429"/>
      <c r="I441" s="432"/>
      <c r="J441" s="432"/>
      <c r="K441" s="435"/>
      <c r="L441" s="438"/>
      <c r="M441" s="441"/>
    </row>
    <row r="442" spans="1:13" s="20" customFormat="1" ht="15" customHeight="1">
      <c r="A442" s="421">
        <v>110</v>
      </c>
      <c r="B442" s="424"/>
      <c r="C442" s="425"/>
      <c r="D442" s="426"/>
      <c r="E442" s="130"/>
      <c r="F442" s="162" t="str">
        <f>IF(E442&lt;&gt;"",VLOOKUP(E442,コード表!$C$2:$D$160,2,FALSE),"")</f>
        <v/>
      </c>
      <c r="G442" s="155"/>
      <c r="H442" s="427"/>
      <c r="I442" s="430"/>
      <c r="J442" s="430"/>
      <c r="K442" s="433"/>
      <c r="L442" s="436"/>
      <c r="M442" s="439"/>
    </row>
    <row r="443" spans="1:13" s="20" customFormat="1" ht="15" customHeight="1">
      <c r="A443" s="422"/>
      <c r="B443" s="424"/>
      <c r="C443" s="425"/>
      <c r="D443" s="426"/>
      <c r="E443" s="128"/>
      <c r="F443" s="163" t="str">
        <f>IF(E443&lt;&gt;"",VLOOKUP(E443,コード表!$C$2:$D$160,2,FALSE),"")</f>
        <v/>
      </c>
      <c r="G443" s="156"/>
      <c r="H443" s="428"/>
      <c r="I443" s="431"/>
      <c r="J443" s="431"/>
      <c r="K443" s="434"/>
      <c r="L443" s="437"/>
      <c r="M443" s="440"/>
    </row>
    <row r="444" spans="1:13" s="20" customFormat="1" ht="15" customHeight="1">
      <c r="A444" s="422"/>
      <c r="B444" s="424"/>
      <c r="C444" s="425"/>
      <c r="D444" s="426"/>
      <c r="E444" s="128"/>
      <c r="F444" s="163" t="str">
        <f>IF(E444&lt;&gt;"",VLOOKUP(E444,コード表!$C$2:$D$160,2,FALSE),"")</f>
        <v/>
      </c>
      <c r="G444" s="156"/>
      <c r="H444" s="428"/>
      <c r="I444" s="431"/>
      <c r="J444" s="431"/>
      <c r="K444" s="434"/>
      <c r="L444" s="437"/>
      <c r="M444" s="440"/>
    </row>
    <row r="445" spans="1:13" s="20" customFormat="1" ht="15" customHeight="1" thickBot="1">
      <c r="A445" s="423"/>
      <c r="B445" s="442"/>
      <c r="C445" s="443"/>
      <c r="D445" s="444"/>
      <c r="E445" s="131"/>
      <c r="F445" s="164" t="str">
        <f>IF(E445&lt;&gt;"",VLOOKUP(E445,コード表!$C$2:$D$160,2,FALSE),"")</f>
        <v/>
      </c>
      <c r="G445" s="157"/>
      <c r="H445" s="429"/>
      <c r="I445" s="432"/>
      <c r="J445" s="432"/>
      <c r="K445" s="435"/>
      <c r="L445" s="438"/>
      <c r="M445" s="441"/>
    </row>
    <row r="446" spans="1:13" s="20" customFormat="1" ht="15" customHeight="1">
      <c r="A446" s="421">
        <v>111</v>
      </c>
      <c r="B446" s="449"/>
      <c r="C446" s="450"/>
      <c r="D446" s="451"/>
      <c r="E446" s="127"/>
      <c r="F446" s="162" t="str">
        <f>IF(E446&lt;&gt;"",VLOOKUP(E446,コード表!$C$2:$D$160,2,FALSE),"")</f>
        <v/>
      </c>
      <c r="G446" s="155"/>
      <c r="H446" s="427"/>
      <c r="I446" s="430"/>
      <c r="J446" s="430"/>
      <c r="K446" s="433"/>
      <c r="L446" s="436"/>
      <c r="M446" s="439"/>
    </row>
    <row r="447" spans="1:13" s="20" customFormat="1" ht="15" customHeight="1">
      <c r="A447" s="422"/>
      <c r="B447" s="424"/>
      <c r="C447" s="425"/>
      <c r="D447" s="452"/>
      <c r="E447" s="128"/>
      <c r="F447" s="163" t="str">
        <f>IF(E447&lt;&gt;"",VLOOKUP(E447,コード表!$C$2:$D$160,2,FALSE),"")</f>
        <v/>
      </c>
      <c r="G447" s="156"/>
      <c r="H447" s="428"/>
      <c r="I447" s="431"/>
      <c r="J447" s="431"/>
      <c r="K447" s="434"/>
      <c r="L447" s="437"/>
      <c r="M447" s="440"/>
    </row>
    <row r="448" spans="1:13" s="20" customFormat="1" ht="15" customHeight="1">
      <c r="A448" s="422"/>
      <c r="B448" s="424"/>
      <c r="C448" s="425"/>
      <c r="D448" s="452"/>
      <c r="E448" s="128"/>
      <c r="F448" s="163" t="str">
        <f>IF(E448&lt;&gt;"",VLOOKUP(E448,コード表!$C$2:$D$160,2,FALSE),"")</f>
        <v/>
      </c>
      <c r="G448" s="156"/>
      <c r="H448" s="428"/>
      <c r="I448" s="431"/>
      <c r="J448" s="431"/>
      <c r="K448" s="434"/>
      <c r="L448" s="437"/>
      <c r="M448" s="440"/>
    </row>
    <row r="449" spans="1:13" s="20" customFormat="1" ht="15" customHeight="1">
      <c r="A449" s="423"/>
      <c r="B449" s="424"/>
      <c r="C449" s="425"/>
      <c r="D449" s="452"/>
      <c r="E449" s="129"/>
      <c r="F449" s="164" t="str">
        <f>IF(E449&lt;&gt;"",VLOOKUP(E449,コード表!$C$2:$D$160,2,FALSE),"")</f>
        <v/>
      </c>
      <c r="G449" s="157"/>
      <c r="H449" s="429"/>
      <c r="I449" s="432"/>
      <c r="J449" s="432"/>
      <c r="K449" s="435"/>
      <c r="L449" s="438"/>
      <c r="M449" s="441"/>
    </row>
    <row r="450" spans="1:13" s="20" customFormat="1" ht="15" customHeight="1">
      <c r="A450" s="421">
        <v>112</v>
      </c>
      <c r="B450" s="424"/>
      <c r="C450" s="425"/>
      <c r="D450" s="426"/>
      <c r="E450" s="130"/>
      <c r="F450" s="162" t="str">
        <f>IF(E450&lt;&gt;"",VLOOKUP(E450,コード表!$C$2:$D$160,2,FALSE),"")</f>
        <v/>
      </c>
      <c r="G450" s="155"/>
      <c r="H450" s="427"/>
      <c r="I450" s="430"/>
      <c r="J450" s="430"/>
      <c r="K450" s="433"/>
      <c r="L450" s="436"/>
      <c r="M450" s="439"/>
    </row>
    <row r="451" spans="1:13" s="20" customFormat="1" ht="15" customHeight="1">
      <c r="A451" s="422"/>
      <c r="B451" s="424"/>
      <c r="C451" s="425"/>
      <c r="D451" s="426"/>
      <c r="E451" s="128"/>
      <c r="F451" s="163" t="str">
        <f>IF(E451&lt;&gt;"",VLOOKUP(E451,コード表!$C$2:$D$160,2,FALSE),"")</f>
        <v/>
      </c>
      <c r="G451" s="156"/>
      <c r="H451" s="428"/>
      <c r="I451" s="431"/>
      <c r="J451" s="431"/>
      <c r="K451" s="434"/>
      <c r="L451" s="437"/>
      <c r="M451" s="440"/>
    </row>
    <row r="452" spans="1:13" s="20" customFormat="1" ht="15" customHeight="1">
      <c r="A452" s="422"/>
      <c r="B452" s="424"/>
      <c r="C452" s="425"/>
      <c r="D452" s="426"/>
      <c r="E452" s="128"/>
      <c r="F452" s="163" t="str">
        <f>IF(E452&lt;&gt;"",VLOOKUP(E452,コード表!$C$2:$D$160,2,FALSE),"")</f>
        <v/>
      </c>
      <c r="G452" s="156"/>
      <c r="H452" s="428"/>
      <c r="I452" s="431"/>
      <c r="J452" s="431"/>
      <c r="K452" s="434"/>
      <c r="L452" s="437"/>
      <c r="M452" s="440"/>
    </row>
    <row r="453" spans="1:13" s="20" customFormat="1" ht="15" customHeight="1">
      <c r="A453" s="423"/>
      <c r="B453" s="424"/>
      <c r="C453" s="425"/>
      <c r="D453" s="426"/>
      <c r="E453" s="129"/>
      <c r="F453" s="164" t="str">
        <f>IF(E453&lt;&gt;"",VLOOKUP(E453,コード表!$C$2:$D$160,2,FALSE),"")</f>
        <v/>
      </c>
      <c r="G453" s="157"/>
      <c r="H453" s="429"/>
      <c r="I453" s="432"/>
      <c r="J453" s="432"/>
      <c r="K453" s="435"/>
      <c r="L453" s="438"/>
      <c r="M453" s="441"/>
    </row>
    <row r="454" spans="1:13" s="20" customFormat="1" ht="15" customHeight="1">
      <c r="A454" s="421">
        <v>113</v>
      </c>
      <c r="B454" s="424"/>
      <c r="C454" s="425"/>
      <c r="D454" s="426"/>
      <c r="E454" s="130"/>
      <c r="F454" s="162" t="str">
        <f>IF(E454&lt;&gt;"",VLOOKUP(E454,コード表!$C$2:$D$160,2,FALSE),"")</f>
        <v/>
      </c>
      <c r="G454" s="155"/>
      <c r="H454" s="427"/>
      <c r="I454" s="430"/>
      <c r="J454" s="430"/>
      <c r="K454" s="433"/>
      <c r="L454" s="436"/>
      <c r="M454" s="439"/>
    </row>
    <row r="455" spans="1:13" s="20" customFormat="1" ht="15" customHeight="1">
      <c r="A455" s="422"/>
      <c r="B455" s="424"/>
      <c r="C455" s="425"/>
      <c r="D455" s="426"/>
      <c r="E455" s="128"/>
      <c r="F455" s="163" t="str">
        <f>IF(E455&lt;&gt;"",VLOOKUP(E455,コード表!$C$2:$D$160,2,FALSE),"")</f>
        <v/>
      </c>
      <c r="G455" s="156"/>
      <c r="H455" s="428"/>
      <c r="I455" s="431"/>
      <c r="J455" s="431"/>
      <c r="K455" s="434"/>
      <c r="L455" s="437"/>
      <c r="M455" s="440"/>
    </row>
    <row r="456" spans="1:13" s="20" customFormat="1" ht="15" customHeight="1">
      <c r="A456" s="422"/>
      <c r="B456" s="424"/>
      <c r="C456" s="425"/>
      <c r="D456" s="426"/>
      <c r="E456" s="128"/>
      <c r="F456" s="163" t="str">
        <f>IF(E456&lt;&gt;"",VLOOKUP(E456,コード表!$C$2:$D$160,2,FALSE),"")</f>
        <v/>
      </c>
      <c r="G456" s="156"/>
      <c r="H456" s="428"/>
      <c r="I456" s="431"/>
      <c r="J456" s="431"/>
      <c r="K456" s="434"/>
      <c r="L456" s="437"/>
      <c r="M456" s="440"/>
    </row>
    <row r="457" spans="1:13" s="20" customFormat="1" ht="15" customHeight="1">
      <c r="A457" s="423"/>
      <c r="B457" s="424"/>
      <c r="C457" s="425"/>
      <c r="D457" s="426"/>
      <c r="E457" s="129"/>
      <c r="F457" s="164" t="str">
        <f>IF(E457&lt;&gt;"",VLOOKUP(E457,コード表!$C$2:$D$160,2,FALSE),"")</f>
        <v/>
      </c>
      <c r="G457" s="157"/>
      <c r="H457" s="429"/>
      <c r="I457" s="432"/>
      <c r="J457" s="432"/>
      <c r="K457" s="435"/>
      <c r="L457" s="438"/>
      <c r="M457" s="441"/>
    </row>
    <row r="458" spans="1:13" s="20" customFormat="1" ht="15" customHeight="1">
      <c r="A458" s="421">
        <v>114</v>
      </c>
      <c r="B458" s="424"/>
      <c r="C458" s="425"/>
      <c r="D458" s="426"/>
      <c r="E458" s="130"/>
      <c r="F458" s="162" t="str">
        <f>IF(E458&lt;&gt;"",VLOOKUP(E458,コード表!$C$2:$D$160,2,FALSE),"")</f>
        <v/>
      </c>
      <c r="G458" s="155"/>
      <c r="H458" s="427"/>
      <c r="I458" s="430"/>
      <c r="J458" s="430"/>
      <c r="K458" s="433"/>
      <c r="L458" s="436"/>
      <c r="M458" s="439"/>
    </row>
    <row r="459" spans="1:13" s="20" customFormat="1" ht="15" customHeight="1">
      <c r="A459" s="422"/>
      <c r="B459" s="424"/>
      <c r="C459" s="425"/>
      <c r="D459" s="426"/>
      <c r="E459" s="128"/>
      <c r="F459" s="163" t="str">
        <f>IF(E459&lt;&gt;"",VLOOKUP(E459,コード表!$C$2:$D$160,2,FALSE),"")</f>
        <v/>
      </c>
      <c r="G459" s="156"/>
      <c r="H459" s="428"/>
      <c r="I459" s="431"/>
      <c r="J459" s="431"/>
      <c r="K459" s="434"/>
      <c r="L459" s="437"/>
      <c r="M459" s="440"/>
    </row>
    <row r="460" spans="1:13" s="20" customFormat="1" ht="15" customHeight="1">
      <c r="A460" s="422"/>
      <c r="B460" s="424"/>
      <c r="C460" s="425"/>
      <c r="D460" s="426"/>
      <c r="E460" s="128"/>
      <c r="F460" s="163" t="str">
        <f>IF(E460&lt;&gt;"",VLOOKUP(E460,コード表!$C$2:$D$160,2,FALSE),"")</f>
        <v/>
      </c>
      <c r="G460" s="156"/>
      <c r="H460" s="428"/>
      <c r="I460" s="431"/>
      <c r="J460" s="431"/>
      <c r="K460" s="434"/>
      <c r="L460" s="437"/>
      <c r="M460" s="440"/>
    </row>
    <row r="461" spans="1:13" s="20" customFormat="1" ht="15" customHeight="1">
      <c r="A461" s="423"/>
      <c r="B461" s="424"/>
      <c r="C461" s="425"/>
      <c r="D461" s="426"/>
      <c r="E461" s="129"/>
      <c r="F461" s="164" t="str">
        <f>IF(E461&lt;&gt;"",VLOOKUP(E461,コード表!$C$2:$D$160,2,FALSE),"")</f>
        <v/>
      </c>
      <c r="G461" s="157"/>
      <c r="H461" s="429"/>
      <c r="I461" s="432"/>
      <c r="J461" s="432"/>
      <c r="K461" s="435"/>
      <c r="L461" s="438"/>
      <c r="M461" s="441"/>
    </row>
    <row r="462" spans="1:13" s="20" customFormat="1" ht="15" customHeight="1">
      <c r="A462" s="421">
        <v>115</v>
      </c>
      <c r="B462" s="424"/>
      <c r="C462" s="425"/>
      <c r="D462" s="426"/>
      <c r="E462" s="130"/>
      <c r="F462" s="162" t="str">
        <f>IF(E462&lt;&gt;"",VLOOKUP(E462,コード表!$C$2:$D$160,2,FALSE),"")</f>
        <v/>
      </c>
      <c r="G462" s="155"/>
      <c r="H462" s="427"/>
      <c r="I462" s="430"/>
      <c r="J462" s="430"/>
      <c r="K462" s="433"/>
      <c r="L462" s="436"/>
      <c r="M462" s="439"/>
    </row>
    <row r="463" spans="1:13" s="20" customFormat="1" ht="15" customHeight="1">
      <c r="A463" s="422"/>
      <c r="B463" s="424"/>
      <c r="C463" s="425"/>
      <c r="D463" s="426"/>
      <c r="E463" s="128"/>
      <c r="F463" s="163" t="str">
        <f>IF(E463&lt;&gt;"",VLOOKUP(E463,コード表!$C$2:$D$160,2,FALSE),"")</f>
        <v/>
      </c>
      <c r="G463" s="156"/>
      <c r="H463" s="428"/>
      <c r="I463" s="431"/>
      <c r="J463" s="431"/>
      <c r="K463" s="434"/>
      <c r="L463" s="437"/>
      <c r="M463" s="440"/>
    </row>
    <row r="464" spans="1:13" s="20" customFormat="1" ht="15" customHeight="1">
      <c r="A464" s="422"/>
      <c r="B464" s="424"/>
      <c r="C464" s="425"/>
      <c r="D464" s="426"/>
      <c r="E464" s="128"/>
      <c r="F464" s="163" t="str">
        <f>IF(E464&lt;&gt;"",VLOOKUP(E464,コード表!$C$2:$D$160,2,FALSE),"")</f>
        <v/>
      </c>
      <c r="G464" s="156"/>
      <c r="H464" s="428"/>
      <c r="I464" s="431"/>
      <c r="J464" s="431"/>
      <c r="K464" s="434"/>
      <c r="L464" s="437"/>
      <c r="M464" s="440"/>
    </row>
    <row r="465" spans="1:13" s="20" customFormat="1" ht="15" customHeight="1">
      <c r="A465" s="423"/>
      <c r="B465" s="424"/>
      <c r="C465" s="425"/>
      <c r="D465" s="426"/>
      <c r="E465" s="129"/>
      <c r="F465" s="164" t="str">
        <f>IF(E465&lt;&gt;"",VLOOKUP(E465,コード表!$C$2:$D$160,2,FALSE),"")</f>
        <v/>
      </c>
      <c r="G465" s="157"/>
      <c r="H465" s="429"/>
      <c r="I465" s="432"/>
      <c r="J465" s="432"/>
      <c r="K465" s="435"/>
      <c r="L465" s="438"/>
      <c r="M465" s="441"/>
    </row>
    <row r="466" spans="1:13" s="20" customFormat="1" ht="15" customHeight="1">
      <c r="A466" s="421">
        <v>116</v>
      </c>
      <c r="B466" s="424"/>
      <c r="C466" s="425"/>
      <c r="D466" s="426"/>
      <c r="E466" s="130"/>
      <c r="F466" s="162" t="str">
        <f>IF(E466&lt;&gt;"",VLOOKUP(E466,コード表!$C$2:$D$160,2,FALSE),"")</f>
        <v/>
      </c>
      <c r="G466" s="155"/>
      <c r="H466" s="427"/>
      <c r="I466" s="430"/>
      <c r="J466" s="430"/>
      <c r="K466" s="433"/>
      <c r="L466" s="436"/>
      <c r="M466" s="439"/>
    </row>
    <row r="467" spans="1:13" s="20" customFormat="1" ht="15" customHeight="1">
      <c r="A467" s="422"/>
      <c r="B467" s="424"/>
      <c r="C467" s="425"/>
      <c r="D467" s="426"/>
      <c r="E467" s="128"/>
      <c r="F467" s="163" t="str">
        <f>IF(E467&lt;&gt;"",VLOOKUP(E467,コード表!$C$2:$D$160,2,FALSE),"")</f>
        <v/>
      </c>
      <c r="G467" s="156"/>
      <c r="H467" s="428"/>
      <c r="I467" s="431"/>
      <c r="J467" s="431"/>
      <c r="K467" s="434"/>
      <c r="L467" s="437"/>
      <c r="M467" s="440"/>
    </row>
    <row r="468" spans="1:13" s="20" customFormat="1" ht="15" customHeight="1">
      <c r="A468" s="422"/>
      <c r="B468" s="424"/>
      <c r="C468" s="425"/>
      <c r="D468" s="426"/>
      <c r="E468" s="128"/>
      <c r="F468" s="163" t="str">
        <f>IF(E468&lt;&gt;"",VLOOKUP(E468,コード表!$C$2:$D$160,2,FALSE),"")</f>
        <v/>
      </c>
      <c r="G468" s="156"/>
      <c r="H468" s="428"/>
      <c r="I468" s="431"/>
      <c r="J468" s="431"/>
      <c r="K468" s="434"/>
      <c r="L468" s="437"/>
      <c r="M468" s="440"/>
    </row>
    <row r="469" spans="1:13" s="20" customFormat="1" ht="15" customHeight="1">
      <c r="A469" s="423"/>
      <c r="B469" s="424"/>
      <c r="C469" s="425"/>
      <c r="D469" s="426"/>
      <c r="E469" s="129"/>
      <c r="F469" s="164" t="str">
        <f>IF(E469&lt;&gt;"",VLOOKUP(E469,コード表!$C$2:$D$160,2,FALSE),"")</f>
        <v/>
      </c>
      <c r="G469" s="157"/>
      <c r="H469" s="429"/>
      <c r="I469" s="432"/>
      <c r="J469" s="432"/>
      <c r="K469" s="435"/>
      <c r="L469" s="438"/>
      <c r="M469" s="441"/>
    </row>
    <row r="470" spans="1:13" s="20" customFormat="1" ht="15" customHeight="1">
      <c r="A470" s="421">
        <v>117</v>
      </c>
      <c r="B470" s="424"/>
      <c r="C470" s="425"/>
      <c r="D470" s="426"/>
      <c r="E470" s="130"/>
      <c r="F470" s="162" t="str">
        <f>IF(E470&lt;&gt;"",VLOOKUP(E470,コード表!$C$2:$D$160,2,FALSE),"")</f>
        <v/>
      </c>
      <c r="G470" s="155"/>
      <c r="H470" s="427"/>
      <c r="I470" s="430"/>
      <c r="J470" s="430"/>
      <c r="K470" s="433"/>
      <c r="L470" s="436"/>
      <c r="M470" s="439"/>
    </row>
    <row r="471" spans="1:13" s="20" customFormat="1" ht="15" customHeight="1">
      <c r="A471" s="422"/>
      <c r="B471" s="424"/>
      <c r="C471" s="425"/>
      <c r="D471" s="426"/>
      <c r="E471" s="128"/>
      <c r="F471" s="163" t="str">
        <f>IF(E471&lt;&gt;"",VLOOKUP(E471,コード表!$C$2:$D$160,2,FALSE),"")</f>
        <v/>
      </c>
      <c r="G471" s="156"/>
      <c r="H471" s="428"/>
      <c r="I471" s="431"/>
      <c r="J471" s="431"/>
      <c r="K471" s="434"/>
      <c r="L471" s="437"/>
      <c r="M471" s="440"/>
    </row>
    <row r="472" spans="1:13" s="20" customFormat="1" ht="15" customHeight="1">
      <c r="A472" s="422"/>
      <c r="B472" s="424"/>
      <c r="C472" s="425"/>
      <c r="D472" s="426"/>
      <c r="E472" s="128"/>
      <c r="F472" s="163" t="str">
        <f>IF(E472&lt;&gt;"",VLOOKUP(E472,コード表!$C$2:$D$160,2,FALSE),"")</f>
        <v/>
      </c>
      <c r="G472" s="156"/>
      <c r="H472" s="428"/>
      <c r="I472" s="431"/>
      <c r="J472" s="431"/>
      <c r="K472" s="434"/>
      <c r="L472" s="437"/>
      <c r="M472" s="440"/>
    </row>
    <row r="473" spans="1:13" s="20" customFormat="1" ht="15" customHeight="1">
      <c r="A473" s="423"/>
      <c r="B473" s="424"/>
      <c r="C473" s="425"/>
      <c r="D473" s="426"/>
      <c r="E473" s="129"/>
      <c r="F473" s="164" t="str">
        <f>IF(E473&lt;&gt;"",VLOOKUP(E473,コード表!$C$2:$D$160,2,FALSE),"")</f>
        <v/>
      </c>
      <c r="G473" s="157"/>
      <c r="H473" s="429"/>
      <c r="I473" s="432"/>
      <c r="J473" s="432"/>
      <c r="K473" s="435"/>
      <c r="L473" s="438"/>
      <c r="M473" s="441"/>
    </row>
    <row r="474" spans="1:13" s="20" customFormat="1" ht="15" customHeight="1">
      <c r="A474" s="421">
        <v>118</v>
      </c>
      <c r="B474" s="424"/>
      <c r="C474" s="425"/>
      <c r="D474" s="426"/>
      <c r="E474" s="130"/>
      <c r="F474" s="162" t="str">
        <f>IF(E474&lt;&gt;"",VLOOKUP(E474,コード表!$C$2:$D$160,2,FALSE),"")</f>
        <v/>
      </c>
      <c r="G474" s="155"/>
      <c r="H474" s="427"/>
      <c r="I474" s="430"/>
      <c r="J474" s="430"/>
      <c r="K474" s="433"/>
      <c r="L474" s="436"/>
      <c r="M474" s="439"/>
    </row>
    <row r="475" spans="1:13" s="20" customFormat="1" ht="15" customHeight="1">
      <c r="A475" s="422"/>
      <c r="B475" s="424"/>
      <c r="C475" s="425"/>
      <c r="D475" s="426"/>
      <c r="E475" s="128"/>
      <c r="F475" s="163" t="str">
        <f>IF(E475&lt;&gt;"",VLOOKUP(E475,コード表!$C$2:$D$160,2,FALSE),"")</f>
        <v/>
      </c>
      <c r="G475" s="156"/>
      <c r="H475" s="428"/>
      <c r="I475" s="431"/>
      <c r="J475" s="431"/>
      <c r="K475" s="434"/>
      <c r="L475" s="437"/>
      <c r="M475" s="440"/>
    </row>
    <row r="476" spans="1:13" s="20" customFormat="1" ht="15" customHeight="1">
      <c r="A476" s="422"/>
      <c r="B476" s="424"/>
      <c r="C476" s="425"/>
      <c r="D476" s="426"/>
      <c r="E476" s="128"/>
      <c r="F476" s="163" t="str">
        <f>IF(E476&lt;&gt;"",VLOOKUP(E476,コード表!$C$2:$D$160,2,FALSE),"")</f>
        <v/>
      </c>
      <c r="G476" s="156"/>
      <c r="H476" s="428"/>
      <c r="I476" s="431"/>
      <c r="J476" s="431"/>
      <c r="K476" s="434"/>
      <c r="L476" s="437"/>
      <c r="M476" s="440"/>
    </row>
    <row r="477" spans="1:13" s="20" customFormat="1" ht="15" customHeight="1">
      <c r="A477" s="423"/>
      <c r="B477" s="424"/>
      <c r="C477" s="425"/>
      <c r="D477" s="426"/>
      <c r="E477" s="129"/>
      <c r="F477" s="164" t="str">
        <f>IF(E477&lt;&gt;"",VLOOKUP(E477,コード表!$C$2:$D$160,2,FALSE),"")</f>
        <v/>
      </c>
      <c r="G477" s="157"/>
      <c r="H477" s="429"/>
      <c r="I477" s="432"/>
      <c r="J477" s="432"/>
      <c r="K477" s="435"/>
      <c r="L477" s="438"/>
      <c r="M477" s="441"/>
    </row>
    <row r="478" spans="1:13" s="20" customFormat="1" ht="15" customHeight="1">
      <c r="A478" s="421">
        <v>119</v>
      </c>
      <c r="B478" s="424"/>
      <c r="C478" s="425"/>
      <c r="D478" s="426"/>
      <c r="E478" s="130"/>
      <c r="F478" s="162" t="str">
        <f>IF(E478&lt;&gt;"",VLOOKUP(E478,コード表!$C$2:$D$160,2,FALSE),"")</f>
        <v/>
      </c>
      <c r="G478" s="155"/>
      <c r="H478" s="427"/>
      <c r="I478" s="430"/>
      <c r="J478" s="430"/>
      <c r="K478" s="433"/>
      <c r="L478" s="436"/>
      <c r="M478" s="439"/>
    </row>
    <row r="479" spans="1:13" s="20" customFormat="1" ht="15" customHeight="1">
      <c r="A479" s="422"/>
      <c r="B479" s="424"/>
      <c r="C479" s="425"/>
      <c r="D479" s="426"/>
      <c r="E479" s="128"/>
      <c r="F479" s="163" t="str">
        <f>IF(E479&lt;&gt;"",VLOOKUP(E479,コード表!$C$2:$D$160,2,FALSE),"")</f>
        <v/>
      </c>
      <c r="G479" s="156"/>
      <c r="H479" s="428"/>
      <c r="I479" s="431"/>
      <c r="J479" s="431"/>
      <c r="K479" s="434"/>
      <c r="L479" s="437"/>
      <c r="M479" s="440"/>
    </row>
    <row r="480" spans="1:13" s="20" customFormat="1" ht="15" customHeight="1">
      <c r="A480" s="422"/>
      <c r="B480" s="424"/>
      <c r="C480" s="425"/>
      <c r="D480" s="426"/>
      <c r="E480" s="128"/>
      <c r="F480" s="163" t="str">
        <f>IF(E480&lt;&gt;"",VLOOKUP(E480,コード表!$C$2:$D$160,2,FALSE),"")</f>
        <v/>
      </c>
      <c r="G480" s="156"/>
      <c r="H480" s="428"/>
      <c r="I480" s="431"/>
      <c r="J480" s="431"/>
      <c r="K480" s="434"/>
      <c r="L480" s="437"/>
      <c r="M480" s="440"/>
    </row>
    <row r="481" spans="1:13" s="20" customFormat="1" ht="15" customHeight="1">
      <c r="A481" s="423"/>
      <c r="B481" s="424"/>
      <c r="C481" s="425"/>
      <c r="D481" s="426"/>
      <c r="E481" s="129"/>
      <c r="F481" s="164" t="str">
        <f>IF(E481&lt;&gt;"",VLOOKUP(E481,コード表!$C$2:$D$160,2,FALSE),"")</f>
        <v/>
      </c>
      <c r="G481" s="157"/>
      <c r="H481" s="429"/>
      <c r="I481" s="432"/>
      <c r="J481" s="432"/>
      <c r="K481" s="435"/>
      <c r="L481" s="438"/>
      <c r="M481" s="441"/>
    </row>
    <row r="482" spans="1:13" s="20" customFormat="1" ht="15" customHeight="1">
      <c r="A482" s="421">
        <v>120</v>
      </c>
      <c r="B482" s="424"/>
      <c r="C482" s="425"/>
      <c r="D482" s="426"/>
      <c r="E482" s="130"/>
      <c r="F482" s="162" t="str">
        <f>IF(E482&lt;&gt;"",VLOOKUP(E482,コード表!$C$2:$D$160,2,FALSE),"")</f>
        <v/>
      </c>
      <c r="G482" s="155"/>
      <c r="H482" s="427"/>
      <c r="I482" s="430"/>
      <c r="J482" s="430"/>
      <c r="K482" s="433"/>
      <c r="L482" s="436"/>
      <c r="M482" s="439"/>
    </row>
    <row r="483" spans="1:13" s="20" customFormat="1" ht="15" customHeight="1">
      <c r="A483" s="422"/>
      <c r="B483" s="424"/>
      <c r="C483" s="425"/>
      <c r="D483" s="426"/>
      <c r="E483" s="128"/>
      <c r="F483" s="163" t="str">
        <f>IF(E483&lt;&gt;"",VLOOKUP(E483,コード表!$C$2:$D$160,2,FALSE),"")</f>
        <v/>
      </c>
      <c r="G483" s="156"/>
      <c r="H483" s="428"/>
      <c r="I483" s="431"/>
      <c r="J483" s="431"/>
      <c r="K483" s="434"/>
      <c r="L483" s="437"/>
      <c r="M483" s="440"/>
    </row>
    <row r="484" spans="1:13" s="20" customFormat="1" ht="15" customHeight="1">
      <c r="A484" s="422"/>
      <c r="B484" s="424"/>
      <c r="C484" s="425"/>
      <c r="D484" s="426"/>
      <c r="E484" s="128"/>
      <c r="F484" s="163" t="str">
        <f>IF(E484&lt;&gt;"",VLOOKUP(E484,コード表!$C$2:$D$160,2,FALSE),"")</f>
        <v/>
      </c>
      <c r="G484" s="156"/>
      <c r="H484" s="428"/>
      <c r="I484" s="431"/>
      <c r="J484" s="431"/>
      <c r="K484" s="434"/>
      <c r="L484" s="437"/>
      <c r="M484" s="440"/>
    </row>
    <row r="485" spans="1:13" s="20" customFormat="1" ht="15" customHeight="1" thickBot="1">
      <c r="A485" s="423"/>
      <c r="B485" s="442"/>
      <c r="C485" s="443"/>
      <c r="D485" s="444"/>
      <c r="E485" s="131"/>
      <c r="F485" s="164" t="str">
        <f>IF(E485&lt;&gt;"",VLOOKUP(E485,コード表!$C$2:$D$160,2,FALSE),"")</f>
        <v/>
      </c>
      <c r="G485" s="158"/>
      <c r="H485" s="445"/>
      <c r="I485" s="446"/>
      <c r="J485" s="446"/>
      <c r="K485" s="447"/>
      <c r="L485" s="448"/>
      <c r="M485" s="441"/>
    </row>
    <row r="486" spans="1:13" s="20" customFormat="1" ht="15" customHeight="1">
      <c r="A486" s="421">
        <v>121</v>
      </c>
      <c r="B486" s="449"/>
      <c r="C486" s="450"/>
      <c r="D486" s="451"/>
      <c r="E486" s="127"/>
      <c r="F486" s="159" t="str">
        <f>IF(E486&lt;&gt;"",VLOOKUP(E486,コード表!$C$2:$D$160,2,FALSE),"")</f>
        <v/>
      </c>
      <c r="G486" s="151"/>
      <c r="H486" s="459"/>
      <c r="I486" s="460"/>
      <c r="J486" s="460"/>
      <c r="K486" s="461"/>
      <c r="L486" s="462"/>
      <c r="M486" s="439"/>
    </row>
    <row r="487" spans="1:13" s="20" customFormat="1" ht="15" customHeight="1">
      <c r="A487" s="422"/>
      <c r="B487" s="424"/>
      <c r="C487" s="425"/>
      <c r="D487" s="452"/>
      <c r="E487" s="128"/>
      <c r="F487" s="160" t="str">
        <f>IF(E487&lt;&gt;"",VLOOKUP(E487,コード表!$C$2:$D$160,2,FALSE),"")</f>
        <v/>
      </c>
      <c r="G487" s="152"/>
      <c r="H487" s="454"/>
      <c r="I487" s="457"/>
      <c r="J487" s="457"/>
      <c r="K487" s="434"/>
      <c r="L487" s="437"/>
      <c r="M487" s="440"/>
    </row>
    <row r="488" spans="1:13" s="20" customFormat="1" ht="15" customHeight="1">
      <c r="A488" s="422"/>
      <c r="B488" s="424"/>
      <c r="C488" s="425"/>
      <c r="D488" s="452"/>
      <c r="E488" s="128"/>
      <c r="F488" s="160" t="str">
        <f>IF(E488&lt;&gt;"",VLOOKUP(E488,コード表!$C$2:$D$160,2,FALSE),"")</f>
        <v/>
      </c>
      <c r="G488" s="152"/>
      <c r="H488" s="454"/>
      <c r="I488" s="457"/>
      <c r="J488" s="457"/>
      <c r="K488" s="434"/>
      <c r="L488" s="437"/>
      <c r="M488" s="440"/>
    </row>
    <row r="489" spans="1:13" s="20" customFormat="1" ht="15" customHeight="1">
      <c r="A489" s="423"/>
      <c r="B489" s="424"/>
      <c r="C489" s="425"/>
      <c r="D489" s="452"/>
      <c r="E489" s="129"/>
      <c r="F489" s="161" t="str">
        <f>IF(E489&lt;&gt;"",VLOOKUP(E489,コード表!$C$2:$D$160,2,FALSE),"")</f>
        <v/>
      </c>
      <c r="G489" s="153"/>
      <c r="H489" s="455"/>
      <c r="I489" s="458"/>
      <c r="J489" s="458"/>
      <c r="K489" s="435"/>
      <c r="L489" s="438"/>
      <c r="M489" s="441"/>
    </row>
    <row r="490" spans="1:13" s="20" customFormat="1" ht="15" customHeight="1">
      <c r="A490" s="421">
        <v>122</v>
      </c>
      <c r="B490" s="424"/>
      <c r="C490" s="425"/>
      <c r="D490" s="426"/>
      <c r="E490" s="130"/>
      <c r="F490" s="159" t="str">
        <f>IF(E490&lt;&gt;"",VLOOKUP(E490,コード表!$C$2:$D$160,2,FALSE),"")</f>
        <v/>
      </c>
      <c r="G490" s="154"/>
      <c r="H490" s="453"/>
      <c r="I490" s="456"/>
      <c r="J490" s="456"/>
      <c r="K490" s="433"/>
      <c r="L490" s="436"/>
      <c r="M490" s="439"/>
    </row>
    <row r="491" spans="1:13" s="20" customFormat="1" ht="15" customHeight="1">
      <c r="A491" s="422"/>
      <c r="B491" s="424"/>
      <c r="C491" s="425"/>
      <c r="D491" s="426"/>
      <c r="E491" s="128"/>
      <c r="F491" s="160" t="str">
        <f>IF(E491&lt;&gt;"",VLOOKUP(E491,コード表!$C$2:$D$160,2,FALSE),"")</f>
        <v/>
      </c>
      <c r="G491" s="152"/>
      <c r="H491" s="454"/>
      <c r="I491" s="457"/>
      <c r="J491" s="457"/>
      <c r="K491" s="434"/>
      <c r="L491" s="437"/>
      <c r="M491" s="440"/>
    </row>
    <row r="492" spans="1:13" s="20" customFormat="1" ht="15" customHeight="1">
      <c r="A492" s="422"/>
      <c r="B492" s="424"/>
      <c r="C492" s="425"/>
      <c r="D492" s="426"/>
      <c r="E492" s="128"/>
      <c r="F492" s="160" t="str">
        <f>IF(E492&lt;&gt;"",VLOOKUP(E492,コード表!$C$2:$D$160,2,FALSE),"")</f>
        <v/>
      </c>
      <c r="G492" s="152"/>
      <c r="H492" s="454"/>
      <c r="I492" s="457"/>
      <c r="J492" s="457"/>
      <c r="K492" s="434"/>
      <c r="L492" s="437"/>
      <c r="M492" s="440"/>
    </row>
    <row r="493" spans="1:13" s="20" customFormat="1" ht="15" customHeight="1">
      <c r="A493" s="423"/>
      <c r="B493" s="424"/>
      <c r="C493" s="425"/>
      <c r="D493" s="426"/>
      <c r="E493" s="129"/>
      <c r="F493" s="161" t="str">
        <f>IF(E493&lt;&gt;"",VLOOKUP(E493,コード表!$C$2:$D$160,2,FALSE),"")</f>
        <v/>
      </c>
      <c r="G493" s="153"/>
      <c r="H493" s="455"/>
      <c r="I493" s="458"/>
      <c r="J493" s="458"/>
      <c r="K493" s="435"/>
      <c r="L493" s="438"/>
      <c r="M493" s="441"/>
    </row>
    <row r="494" spans="1:13" s="20" customFormat="1" ht="15" customHeight="1">
      <c r="A494" s="421">
        <v>123</v>
      </c>
      <c r="B494" s="424"/>
      <c r="C494" s="425"/>
      <c r="D494" s="426"/>
      <c r="E494" s="130"/>
      <c r="F494" s="159" t="str">
        <f>IF(E494&lt;&gt;"",VLOOKUP(E494,コード表!$C$2:$D$160,2,FALSE),"")</f>
        <v/>
      </c>
      <c r="G494" s="154"/>
      <c r="H494" s="453"/>
      <c r="I494" s="456"/>
      <c r="J494" s="456"/>
      <c r="K494" s="433"/>
      <c r="L494" s="436"/>
      <c r="M494" s="439"/>
    </row>
    <row r="495" spans="1:13" s="20" customFormat="1" ht="15" customHeight="1">
      <c r="A495" s="422"/>
      <c r="B495" s="424"/>
      <c r="C495" s="425"/>
      <c r="D495" s="426"/>
      <c r="E495" s="128"/>
      <c r="F495" s="160" t="str">
        <f>IF(E495&lt;&gt;"",VLOOKUP(E495,コード表!$C$2:$D$160,2,FALSE),"")</f>
        <v/>
      </c>
      <c r="G495" s="152"/>
      <c r="H495" s="454"/>
      <c r="I495" s="457"/>
      <c r="J495" s="457"/>
      <c r="K495" s="434"/>
      <c r="L495" s="437"/>
      <c r="M495" s="440"/>
    </row>
    <row r="496" spans="1:13" s="20" customFormat="1" ht="15" customHeight="1">
      <c r="A496" s="422"/>
      <c r="B496" s="424"/>
      <c r="C496" s="425"/>
      <c r="D496" s="426"/>
      <c r="E496" s="128"/>
      <c r="F496" s="160" t="str">
        <f>IF(E496&lt;&gt;"",VLOOKUP(E496,コード表!$C$2:$D$160,2,FALSE),"")</f>
        <v/>
      </c>
      <c r="G496" s="152"/>
      <c r="H496" s="454"/>
      <c r="I496" s="457"/>
      <c r="J496" s="457"/>
      <c r="K496" s="434"/>
      <c r="L496" s="437"/>
      <c r="M496" s="440"/>
    </row>
    <row r="497" spans="1:13" s="20" customFormat="1" ht="15" customHeight="1">
      <c r="A497" s="423"/>
      <c r="B497" s="424"/>
      <c r="C497" s="425"/>
      <c r="D497" s="426"/>
      <c r="E497" s="129"/>
      <c r="F497" s="161" t="str">
        <f>IF(E497&lt;&gt;"",VLOOKUP(E497,コード表!$C$2:$D$160,2,FALSE),"")</f>
        <v/>
      </c>
      <c r="G497" s="153"/>
      <c r="H497" s="455"/>
      <c r="I497" s="458"/>
      <c r="J497" s="458"/>
      <c r="K497" s="435"/>
      <c r="L497" s="438"/>
      <c r="M497" s="441"/>
    </row>
    <row r="498" spans="1:13" s="20" customFormat="1" ht="15" customHeight="1">
      <c r="A498" s="421">
        <v>124</v>
      </c>
      <c r="B498" s="424"/>
      <c r="C498" s="425"/>
      <c r="D498" s="426"/>
      <c r="E498" s="130"/>
      <c r="F498" s="162" t="str">
        <f>IF(E498&lt;&gt;"",VLOOKUP(E498,コード表!$C$2:$D$160,2,FALSE),"")</f>
        <v/>
      </c>
      <c r="G498" s="155"/>
      <c r="H498" s="427"/>
      <c r="I498" s="430"/>
      <c r="J498" s="430"/>
      <c r="K498" s="433"/>
      <c r="L498" s="436"/>
      <c r="M498" s="439"/>
    </row>
    <row r="499" spans="1:13" s="20" customFormat="1" ht="15" customHeight="1">
      <c r="A499" s="422"/>
      <c r="B499" s="424"/>
      <c r="C499" s="425"/>
      <c r="D499" s="426"/>
      <c r="E499" s="128"/>
      <c r="F499" s="163" t="str">
        <f>IF(E499&lt;&gt;"",VLOOKUP(E499,コード表!$C$2:$D$160,2,FALSE),"")</f>
        <v/>
      </c>
      <c r="G499" s="156"/>
      <c r="H499" s="428"/>
      <c r="I499" s="431"/>
      <c r="J499" s="431"/>
      <c r="K499" s="434"/>
      <c r="L499" s="437"/>
      <c r="M499" s="440"/>
    </row>
    <row r="500" spans="1:13" s="20" customFormat="1" ht="15" customHeight="1">
      <c r="A500" s="422"/>
      <c r="B500" s="424"/>
      <c r="C500" s="425"/>
      <c r="D500" s="426"/>
      <c r="E500" s="128"/>
      <c r="F500" s="163" t="str">
        <f>IF(E500&lt;&gt;"",VLOOKUP(E500,コード表!$C$2:$D$160,2,FALSE),"")</f>
        <v/>
      </c>
      <c r="G500" s="156"/>
      <c r="H500" s="428"/>
      <c r="I500" s="431"/>
      <c r="J500" s="431"/>
      <c r="K500" s="434"/>
      <c r="L500" s="437"/>
      <c r="M500" s="440"/>
    </row>
    <row r="501" spans="1:13" s="20" customFormat="1" ht="15" customHeight="1">
      <c r="A501" s="423"/>
      <c r="B501" s="424"/>
      <c r="C501" s="425"/>
      <c r="D501" s="426"/>
      <c r="E501" s="129"/>
      <c r="F501" s="164" t="str">
        <f>IF(E501&lt;&gt;"",VLOOKUP(E501,コード表!$C$2:$D$160,2,FALSE),"")</f>
        <v/>
      </c>
      <c r="G501" s="157"/>
      <c r="H501" s="429"/>
      <c r="I501" s="432"/>
      <c r="J501" s="432"/>
      <c r="K501" s="435"/>
      <c r="L501" s="438"/>
      <c r="M501" s="441"/>
    </row>
    <row r="502" spans="1:13" s="20" customFormat="1" ht="15" customHeight="1">
      <c r="A502" s="421">
        <v>125</v>
      </c>
      <c r="B502" s="424"/>
      <c r="C502" s="425"/>
      <c r="D502" s="426"/>
      <c r="E502" s="130"/>
      <c r="F502" s="162" t="str">
        <f>IF(E502&lt;&gt;"",VLOOKUP(E502,コード表!$C$2:$D$160,2,FALSE),"")</f>
        <v/>
      </c>
      <c r="G502" s="155"/>
      <c r="H502" s="427"/>
      <c r="I502" s="430"/>
      <c r="J502" s="430"/>
      <c r="K502" s="433"/>
      <c r="L502" s="436"/>
      <c r="M502" s="439"/>
    </row>
    <row r="503" spans="1:13" s="20" customFormat="1" ht="15" customHeight="1">
      <c r="A503" s="422"/>
      <c r="B503" s="424"/>
      <c r="C503" s="425"/>
      <c r="D503" s="426"/>
      <c r="E503" s="128"/>
      <c r="F503" s="163" t="str">
        <f>IF(E503&lt;&gt;"",VLOOKUP(E503,コード表!$C$2:$D$160,2,FALSE),"")</f>
        <v/>
      </c>
      <c r="G503" s="156"/>
      <c r="H503" s="428"/>
      <c r="I503" s="431"/>
      <c r="J503" s="431"/>
      <c r="K503" s="434"/>
      <c r="L503" s="437"/>
      <c r="M503" s="440"/>
    </row>
    <row r="504" spans="1:13" s="20" customFormat="1" ht="15" customHeight="1">
      <c r="A504" s="422"/>
      <c r="B504" s="424"/>
      <c r="C504" s="425"/>
      <c r="D504" s="426"/>
      <c r="E504" s="128"/>
      <c r="F504" s="163" t="str">
        <f>IF(E504&lt;&gt;"",VLOOKUP(E504,コード表!$C$2:$D$160,2,FALSE),"")</f>
        <v/>
      </c>
      <c r="G504" s="156"/>
      <c r="H504" s="428"/>
      <c r="I504" s="431"/>
      <c r="J504" s="431"/>
      <c r="K504" s="434"/>
      <c r="L504" s="437"/>
      <c r="M504" s="440"/>
    </row>
    <row r="505" spans="1:13" s="20" customFormat="1" ht="15" customHeight="1">
      <c r="A505" s="423"/>
      <c r="B505" s="424"/>
      <c r="C505" s="425"/>
      <c r="D505" s="426"/>
      <c r="E505" s="129"/>
      <c r="F505" s="164" t="str">
        <f>IF(E505&lt;&gt;"",VLOOKUP(E505,コード表!$C$2:$D$160,2,FALSE),"")</f>
        <v/>
      </c>
      <c r="G505" s="157"/>
      <c r="H505" s="429"/>
      <c r="I505" s="432"/>
      <c r="J505" s="432"/>
      <c r="K505" s="435"/>
      <c r="L505" s="438"/>
      <c r="M505" s="441"/>
    </row>
    <row r="506" spans="1:13" s="20" customFormat="1" ht="15" customHeight="1">
      <c r="A506" s="421">
        <v>126</v>
      </c>
      <c r="B506" s="424"/>
      <c r="C506" s="425"/>
      <c r="D506" s="426"/>
      <c r="E506" s="130"/>
      <c r="F506" s="159" t="str">
        <f>IF(E506&lt;&gt;"",VLOOKUP(E506,コード表!$C$2:$D$160,2,FALSE),"")</f>
        <v/>
      </c>
      <c r="G506" s="155"/>
      <c r="H506" s="427"/>
      <c r="I506" s="430"/>
      <c r="J506" s="430"/>
      <c r="K506" s="433"/>
      <c r="L506" s="436"/>
      <c r="M506" s="439"/>
    </row>
    <row r="507" spans="1:13" s="20" customFormat="1" ht="15" customHeight="1">
      <c r="A507" s="422"/>
      <c r="B507" s="424"/>
      <c r="C507" s="425"/>
      <c r="D507" s="426"/>
      <c r="E507" s="128"/>
      <c r="F507" s="160" t="str">
        <f>IF(E507&lt;&gt;"",VLOOKUP(E507,コード表!$C$2:$D$160,2,FALSE),"")</f>
        <v/>
      </c>
      <c r="G507" s="156"/>
      <c r="H507" s="428"/>
      <c r="I507" s="431"/>
      <c r="J507" s="431"/>
      <c r="K507" s="434"/>
      <c r="L507" s="437"/>
      <c r="M507" s="440"/>
    </row>
    <row r="508" spans="1:13" s="20" customFormat="1" ht="15" customHeight="1">
      <c r="A508" s="422"/>
      <c r="B508" s="424"/>
      <c r="C508" s="425"/>
      <c r="D508" s="426"/>
      <c r="E508" s="128"/>
      <c r="F508" s="160" t="str">
        <f>IF(E508&lt;&gt;"",VLOOKUP(E508,コード表!$C$2:$D$160,2,FALSE),"")</f>
        <v/>
      </c>
      <c r="G508" s="156"/>
      <c r="H508" s="428"/>
      <c r="I508" s="431"/>
      <c r="J508" s="431"/>
      <c r="K508" s="434"/>
      <c r="L508" s="437"/>
      <c r="M508" s="440"/>
    </row>
    <row r="509" spans="1:13" s="20" customFormat="1" ht="15" customHeight="1">
      <c r="A509" s="423"/>
      <c r="B509" s="424"/>
      <c r="C509" s="425"/>
      <c r="D509" s="426"/>
      <c r="E509" s="129"/>
      <c r="F509" s="161" t="str">
        <f>IF(E509&lt;&gt;"",VLOOKUP(E509,コード表!$C$2:$D$160,2,FALSE),"")</f>
        <v/>
      </c>
      <c r="G509" s="157"/>
      <c r="H509" s="429"/>
      <c r="I509" s="432"/>
      <c r="J509" s="432"/>
      <c r="K509" s="435"/>
      <c r="L509" s="438"/>
      <c r="M509" s="441"/>
    </row>
    <row r="510" spans="1:13" s="20" customFormat="1" ht="15" customHeight="1">
      <c r="A510" s="421">
        <v>127</v>
      </c>
      <c r="B510" s="424"/>
      <c r="C510" s="425"/>
      <c r="D510" s="426"/>
      <c r="E510" s="130"/>
      <c r="F510" s="162" t="str">
        <f>IF(E510&lt;&gt;"",VLOOKUP(E510,コード表!$C$2:$D$160,2,FALSE),"")</f>
        <v/>
      </c>
      <c r="G510" s="155"/>
      <c r="H510" s="427"/>
      <c r="I510" s="430"/>
      <c r="J510" s="430"/>
      <c r="K510" s="433"/>
      <c r="L510" s="436"/>
      <c r="M510" s="439"/>
    </row>
    <row r="511" spans="1:13" s="20" customFormat="1" ht="15" customHeight="1">
      <c r="A511" s="422"/>
      <c r="B511" s="424"/>
      <c r="C511" s="425"/>
      <c r="D511" s="426"/>
      <c r="E511" s="128"/>
      <c r="F511" s="163" t="str">
        <f>IF(E511&lt;&gt;"",VLOOKUP(E511,コード表!$C$2:$D$160,2,FALSE),"")</f>
        <v/>
      </c>
      <c r="G511" s="156"/>
      <c r="H511" s="428"/>
      <c r="I511" s="431"/>
      <c r="J511" s="431"/>
      <c r="K511" s="434"/>
      <c r="L511" s="437"/>
      <c r="M511" s="440"/>
    </row>
    <row r="512" spans="1:13" s="20" customFormat="1" ht="15" customHeight="1">
      <c r="A512" s="422"/>
      <c r="B512" s="424"/>
      <c r="C512" s="425"/>
      <c r="D512" s="426"/>
      <c r="E512" s="128"/>
      <c r="F512" s="163" t="str">
        <f>IF(E512&lt;&gt;"",VLOOKUP(E512,コード表!$C$2:$D$160,2,FALSE),"")</f>
        <v/>
      </c>
      <c r="G512" s="156"/>
      <c r="H512" s="428"/>
      <c r="I512" s="431"/>
      <c r="J512" s="431"/>
      <c r="K512" s="434"/>
      <c r="L512" s="437"/>
      <c r="M512" s="440"/>
    </row>
    <row r="513" spans="1:13" s="20" customFormat="1" ht="15" customHeight="1">
      <c r="A513" s="423"/>
      <c r="B513" s="424"/>
      <c r="C513" s="425"/>
      <c r="D513" s="426"/>
      <c r="E513" s="129"/>
      <c r="F513" s="164" t="str">
        <f>IF(E513&lt;&gt;"",VLOOKUP(E513,コード表!$C$2:$D$160,2,FALSE),"")</f>
        <v/>
      </c>
      <c r="G513" s="157"/>
      <c r="H513" s="429"/>
      <c r="I513" s="432"/>
      <c r="J513" s="432"/>
      <c r="K513" s="435"/>
      <c r="L513" s="438"/>
      <c r="M513" s="441"/>
    </row>
    <row r="514" spans="1:13" s="20" customFormat="1" ht="15" customHeight="1">
      <c r="A514" s="421">
        <v>128</v>
      </c>
      <c r="B514" s="424"/>
      <c r="C514" s="425"/>
      <c r="D514" s="426"/>
      <c r="E514" s="130"/>
      <c r="F514" s="162" t="str">
        <f>IF(E514&lt;&gt;"",VLOOKUP(E514,コード表!$C$2:$D$160,2,FALSE),"")</f>
        <v/>
      </c>
      <c r="G514" s="155"/>
      <c r="H514" s="427"/>
      <c r="I514" s="430"/>
      <c r="J514" s="430"/>
      <c r="K514" s="433"/>
      <c r="L514" s="436"/>
      <c r="M514" s="439"/>
    </row>
    <row r="515" spans="1:13" s="20" customFormat="1" ht="15" customHeight="1">
      <c r="A515" s="422"/>
      <c r="B515" s="424"/>
      <c r="C515" s="425"/>
      <c r="D515" s="426"/>
      <c r="E515" s="128"/>
      <c r="F515" s="163" t="str">
        <f>IF(E515&lt;&gt;"",VLOOKUP(E515,コード表!$C$2:$D$160,2,FALSE),"")</f>
        <v/>
      </c>
      <c r="G515" s="156"/>
      <c r="H515" s="428"/>
      <c r="I515" s="431"/>
      <c r="J515" s="431"/>
      <c r="K515" s="434"/>
      <c r="L515" s="437"/>
      <c r="M515" s="440"/>
    </row>
    <row r="516" spans="1:13" s="20" customFormat="1" ht="15" customHeight="1">
      <c r="A516" s="422"/>
      <c r="B516" s="424"/>
      <c r="C516" s="425"/>
      <c r="D516" s="426"/>
      <c r="E516" s="128"/>
      <c r="F516" s="163" t="str">
        <f>IF(E516&lt;&gt;"",VLOOKUP(E516,コード表!$C$2:$D$160,2,FALSE),"")</f>
        <v/>
      </c>
      <c r="G516" s="156"/>
      <c r="H516" s="428"/>
      <c r="I516" s="431"/>
      <c r="J516" s="431"/>
      <c r="K516" s="434"/>
      <c r="L516" s="437"/>
      <c r="M516" s="440"/>
    </row>
    <row r="517" spans="1:13" s="20" customFormat="1" ht="15" customHeight="1">
      <c r="A517" s="423"/>
      <c r="B517" s="424"/>
      <c r="C517" s="425"/>
      <c r="D517" s="426"/>
      <c r="E517" s="129"/>
      <c r="F517" s="164" t="str">
        <f>IF(E517&lt;&gt;"",VLOOKUP(E517,コード表!$C$2:$D$160,2,FALSE),"")</f>
        <v/>
      </c>
      <c r="G517" s="157"/>
      <c r="H517" s="429"/>
      <c r="I517" s="432"/>
      <c r="J517" s="432"/>
      <c r="K517" s="435"/>
      <c r="L517" s="438"/>
      <c r="M517" s="441"/>
    </row>
    <row r="518" spans="1:13" s="20" customFormat="1" ht="15" customHeight="1">
      <c r="A518" s="421">
        <v>129</v>
      </c>
      <c r="B518" s="424"/>
      <c r="C518" s="425"/>
      <c r="D518" s="426"/>
      <c r="E518" s="130"/>
      <c r="F518" s="162" t="str">
        <f>IF(E518&lt;&gt;"",VLOOKUP(E518,コード表!$C$2:$D$160,2,FALSE),"")</f>
        <v/>
      </c>
      <c r="G518" s="155"/>
      <c r="H518" s="427"/>
      <c r="I518" s="430"/>
      <c r="J518" s="430"/>
      <c r="K518" s="433"/>
      <c r="L518" s="436"/>
      <c r="M518" s="439"/>
    </row>
    <row r="519" spans="1:13" s="20" customFormat="1" ht="15" customHeight="1">
      <c r="A519" s="422"/>
      <c r="B519" s="424"/>
      <c r="C519" s="425"/>
      <c r="D519" s="426"/>
      <c r="E519" s="128"/>
      <c r="F519" s="163" t="str">
        <f>IF(E519&lt;&gt;"",VLOOKUP(E519,コード表!$C$2:$D$160,2,FALSE),"")</f>
        <v/>
      </c>
      <c r="G519" s="156"/>
      <c r="H519" s="428"/>
      <c r="I519" s="431"/>
      <c r="J519" s="431"/>
      <c r="K519" s="434"/>
      <c r="L519" s="437"/>
      <c r="M519" s="440"/>
    </row>
    <row r="520" spans="1:13" s="20" customFormat="1" ht="15" customHeight="1">
      <c r="A520" s="422"/>
      <c r="B520" s="424"/>
      <c r="C520" s="425"/>
      <c r="D520" s="426"/>
      <c r="E520" s="128"/>
      <c r="F520" s="163" t="str">
        <f>IF(E520&lt;&gt;"",VLOOKUP(E520,コード表!$C$2:$D$160,2,FALSE),"")</f>
        <v/>
      </c>
      <c r="G520" s="156"/>
      <c r="H520" s="428"/>
      <c r="I520" s="431"/>
      <c r="J520" s="431"/>
      <c r="K520" s="434"/>
      <c r="L520" s="437"/>
      <c r="M520" s="440"/>
    </row>
    <row r="521" spans="1:13" s="20" customFormat="1" ht="15" customHeight="1">
      <c r="A521" s="423"/>
      <c r="B521" s="424"/>
      <c r="C521" s="425"/>
      <c r="D521" s="426"/>
      <c r="E521" s="129"/>
      <c r="F521" s="164" t="str">
        <f>IF(E521&lt;&gt;"",VLOOKUP(E521,コード表!$C$2:$D$160,2,FALSE),"")</f>
        <v/>
      </c>
      <c r="G521" s="157"/>
      <c r="H521" s="429"/>
      <c r="I521" s="432"/>
      <c r="J521" s="432"/>
      <c r="K521" s="435"/>
      <c r="L521" s="438"/>
      <c r="M521" s="441"/>
    </row>
    <row r="522" spans="1:13" s="20" customFormat="1" ht="15" customHeight="1">
      <c r="A522" s="421">
        <v>130</v>
      </c>
      <c r="B522" s="424"/>
      <c r="C522" s="425"/>
      <c r="D522" s="426"/>
      <c r="E522" s="130"/>
      <c r="F522" s="162" t="str">
        <f>IF(E522&lt;&gt;"",VLOOKUP(E522,コード表!$C$2:$D$160,2,FALSE),"")</f>
        <v/>
      </c>
      <c r="G522" s="155"/>
      <c r="H522" s="427"/>
      <c r="I522" s="430"/>
      <c r="J522" s="430"/>
      <c r="K522" s="433"/>
      <c r="L522" s="436"/>
      <c r="M522" s="439"/>
    </row>
    <row r="523" spans="1:13" s="20" customFormat="1" ht="15" customHeight="1">
      <c r="A523" s="422"/>
      <c r="B523" s="424"/>
      <c r="C523" s="425"/>
      <c r="D523" s="426"/>
      <c r="E523" s="128"/>
      <c r="F523" s="163" t="str">
        <f>IF(E523&lt;&gt;"",VLOOKUP(E523,コード表!$C$2:$D$160,2,FALSE),"")</f>
        <v/>
      </c>
      <c r="G523" s="156"/>
      <c r="H523" s="428"/>
      <c r="I523" s="431"/>
      <c r="J523" s="431"/>
      <c r="K523" s="434"/>
      <c r="L523" s="437"/>
      <c r="M523" s="440"/>
    </row>
    <row r="524" spans="1:13" s="20" customFormat="1" ht="15" customHeight="1">
      <c r="A524" s="422"/>
      <c r="B524" s="424"/>
      <c r="C524" s="425"/>
      <c r="D524" s="426"/>
      <c r="E524" s="128"/>
      <c r="F524" s="163" t="str">
        <f>IF(E524&lt;&gt;"",VLOOKUP(E524,コード表!$C$2:$D$160,2,FALSE),"")</f>
        <v/>
      </c>
      <c r="G524" s="156"/>
      <c r="H524" s="428"/>
      <c r="I524" s="431"/>
      <c r="J524" s="431"/>
      <c r="K524" s="434"/>
      <c r="L524" s="437"/>
      <c r="M524" s="440"/>
    </row>
    <row r="525" spans="1:13" s="20" customFormat="1" ht="15" customHeight="1" thickBot="1">
      <c r="A525" s="423"/>
      <c r="B525" s="442"/>
      <c r="C525" s="443"/>
      <c r="D525" s="444"/>
      <c r="E525" s="131"/>
      <c r="F525" s="164" t="str">
        <f>IF(E525&lt;&gt;"",VLOOKUP(E525,コード表!$C$2:$D$160,2,FALSE),"")</f>
        <v/>
      </c>
      <c r="G525" s="157"/>
      <c r="H525" s="429"/>
      <c r="I525" s="432"/>
      <c r="J525" s="432"/>
      <c r="K525" s="435"/>
      <c r="L525" s="438"/>
      <c r="M525" s="441"/>
    </row>
    <row r="526" spans="1:13" s="20" customFormat="1" ht="15" customHeight="1">
      <c r="A526" s="421">
        <v>131</v>
      </c>
      <c r="B526" s="449"/>
      <c r="C526" s="450"/>
      <c r="D526" s="451"/>
      <c r="E526" s="127"/>
      <c r="F526" s="162" t="str">
        <f>IF(E526&lt;&gt;"",VLOOKUP(E526,コード表!$C$2:$D$160,2,FALSE),"")</f>
        <v/>
      </c>
      <c r="G526" s="155"/>
      <c r="H526" s="427"/>
      <c r="I526" s="430"/>
      <c r="J526" s="430"/>
      <c r="K526" s="433"/>
      <c r="L526" s="436"/>
      <c r="M526" s="439"/>
    </row>
    <row r="527" spans="1:13" s="20" customFormat="1" ht="15" customHeight="1">
      <c r="A527" s="422"/>
      <c r="B527" s="424"/>
      <c r="C527" s="425"/>
      <c r="D527" s="452"/>
      <c r="E527" s="128"/>
      <c r="F527" s="163" t="str">
        <f>IF(E527&lt;&gt;"",VLOOKUP(E527,コード表!$C$2:$D$160,2,FALSE),"")</f>
        <v/>
      </c>
      <c r="G527" s="156"/>
      <c r="H527" s="428"/>
      <c r="I527" s="431"/>
      <c r="J527" s="431"/>
      <c r="K527" s="434"/>
      <c r="L527" s="437"/>
      <c r="M527" s="440"/>
    </row>
    <row r="528" spans="1:13" s="20" customFormat="1" ht="15" customHeight="1">
      <c r="A528" s="422"/>
      <c r="B528" s="424"/>
      <c r="C528" s="425"/>
      <c r="D528" s="452"/>
      <c r="E528" s="128"/>
      <c r="F528" s="163" t="str">
        <f>IF(E528&lt;&gt;"",VLOOKUP(E528,コード表!$C$2:$D$160,2,FALSE),"")</f>
        <v/>
      </c>
      <c r="G528" s="156"/>
      <c r="H528" s="428"/>
      <c r="I528" s="431"/>
      <c r="J528" s="431"/>
      <c r="K528" s="434"/>
      <c r="L528" s="437"/>
      <c r="M528" s="440"/>
    </row>
    <row r="529" spans="1:13" s="20" customFormat="1" ht="15" customHeight="1">
      <c r="A529" s="423"/>
      <c r="B529" s="424"/>
      <c r="C529" s="425"/>
      <c r="D529" s="452"/>
      <c r="E529" s="129"/>
      <c r="F529" s="164" t="str">
        <f>IF(E529&lt;&gt;"",VLOOKUP(E529,コード表!$C$2:$D$160,2,FALSE),"")</f>
        <v/>
      </c>
      <c r="G529" s="157"/>
      <c r="H529" s="429"/>
      <c r="I529" s="432"/>
      <c r="J529" s="432"/>
      <c r="K529" s="435"/>
      <c r="L529" s="438"/>
      <c r="M529" s="441"/>
    </row>
    <row r="530" spans="1:13" s="20" customFormat="1" ht="15" customHeight="1">
      <c r="A530" s="421">
        <v>132</v>
      </c>
      <c r="B530" s="424"/>
      <c r="C530" s="425"/>
      <c r="D530" s="426"/>
      <c r="E530" s="130"/>
      <c r="F530" s="162" t="str">
        <f>IF(E530&lt;&gt;"",VLOOKUP(E530,コード表!$C$2:$D$160,2,FALSE),"")</f>
        <v/>
      </c>
      <c r="G530" s="155"/>
      <c r="H530" s="427"/>
      <c r="I530" s="430"/>
      <c r="J530" s="430"/>
      <c r="K530" s="433"/>
      <c r="L530" s="436"/>
      <c r="M530" s="439"/>
    </row>
    <row r="531" spans="1:13" s="20" customFormat="1" ht="15" customHeight="1">
      <c r="A531" s="422"/>
      <c r="B531" s="424"/>
      <c r="C531" s="425"/>
      <c r="D531" s="426"/>
      <c r="E531" s="128"/>
      <c r="F531" s="163" t="str">
        <f>IF(E531&lt;&gt;"",VLOOKUP(E531,コード表!$C$2:$D$160,2,FALSE),"")</f>
        <v/>
      </c>
      <c r="G531" s="156"/>
      <c r="H531" s="428"/>
      <c r="I531" s="431"/>
      <c r="J531" s="431"/>
      <c r="K531" s="434"/>
      <c r="L531" s="437"/>
      <c r="M531" s="440"/>
    </row>
    <row r="532" spans="1:13" s="20" customFormat="1" ht="15" customHeight="1">
      <c r="A532" s="422"/>
      <c r="B532" s="424"/>
      <c r="C532" s="425"/>
      <c r="D532" s="426"/>
      <c r="E532" s="128"/>
      <c r="F532" s="163" t="str">
        <f>IF(E532&lt;&gt;"",VLOOKUP(E532,コード表!$C$2:$D$160,2,FALSE),"")</f>
        <v/>
      </c>
      <c r="G532" s="156"/>
      <c r="H532" s="428"/>
      <c r="I532" s="431"/>
      <c r="J532" s="431"/>
      <c r="K532" s="434"/>
      <c r="L532" s="437"/>
      <c r="M532" s="440"/>
    </row>
    <row r="533" spans="1:13" s="20" customFormat="1" ht="15" customHeight="1">
      <c r="A533" s="423"/>
      <c r="B533" s="424"/>
      <c r="C533" s="425"/>
      <c r="D533" s="426"/>
      <c r="E533" s="129"/>
      <c r="F533" s="164" t="str">
        <f>IF(E533&lt;&gt;"",VLOOKUP(E533,コード表!$C$2:$D$160,2,FALSE),"")</f>
        <v/>
      </c>
      <c r="G533" s="157"/>
      <c r="H533" s="429"/>
      <c r="I533" s="432"/>
      <c r="J533" s="432"/>
      <c r="K533" s="435"/>
      <c r="L533" s="438"/>
      <c r="M533" s="441"/>
    </row>
    <row r="534" spans="1:13" s="20" customFormat="1" ht="15" customHeight="1">
      <c r="A534" s="421">
        <v>133</v>
      </c>
      <c r="B534" s="424"/>
      <c r="C534" s="425"/>
      <c r="D534" s="426"/>
      <c r="E534" s="130"/>
      <c r="F534" s="162" t="str">
        <f>IF(E534&lt;&gt;"",VLOOKUP(E534,コード表!$C$2:$D$160,2,FALSE),"")</f>
        <v/>
      </c>
      <c r="G534" s="155"/>
      <c r="H534" s="427"/>
      <c r="I534" s="430"/>
      <c r="J534" s="430"/>
      <c r="K534" s="433"/>
      <c r="L534" s="436"/>
      <c r="M534" s="439"/>
    </row>
    <row r="535" spans="1:13" s="20" customFormat="1" ht="15" customHeight="1">
      <c r="A535" s="422"/>
      <c r="B535" s="424"/>
      <c r="C535" s="425"/>
      <c r="D535" s="426"/>
      <c r="E535" s="128"/>
      <c r="F535" s="163" t="str">
        <f>IF(E535&lt;&gt;"",VLOOKUP(E535,コード表!$C$2:$D$160,2,FALSE),"")</f>
        <v/>
      </c>
      <c r="G535" s="156"/>
      <c r="H535" s="428"/>
      <c r="I535" s="431"/>
      <c r="J535" s="431"/>
      <c r="K535" s="434"/>
      <c r="L535" s="437"/>
      <c r="M535" s="440"/>
    </row>
    <row r="536" spans="1:13" s="20" customFormat="1" ht="15" customHeight="1">
      <c r="A536" s="422"/>
      <c r="B536" s="424"/>
      <c r="C536" s="425"/>
      <c r="D536" s="426"/>
      <c r="E536" s="128"/>
      <c r="F536" s="163" t="str">
        <f>IF(E536&lt;&gt;"",VLOOKUP(E536,コード表!$C$2:$D$160,2,FALSE),"")</f>
        <v/>
      </c>
      <c r="G536" s="156"/>
      <c r="H536" s="428"/>
      <c r="I536" s="431"/>
      <c r="J536" s="431"/>
      <c r="K536" s="434"/>
      <c r="L536" s="437"/>
      <c r="M536" s="440"/>
    </row>
    <row r="537" spans="1:13" s="20" customFormat="1" ht="15" customHeight="1">
      <c r="A537" s="423"/>
      <c r="B537" s="424"/>
      <c r="C537" s="425"/>
      <c r="D537" s="426"/>
      <c r="E537" s="129"/>
      <c r="F537" s="164" t="str">
        <f>IF(E537&lt;&gt;"",VLOOKUP(E537,コード表!$C$2:$D$160,2,FALSE),"")</f>
        <v/>
      </c>
      <c r="G537" s="157"/>
      <c r="H537" s="429"/>
      <c r="I537" s="432"/>
      <c r="J537" s="432"/>
      <c r="K537" s="435"/>
      <c r="L537" s="438"/>
      <c r="M537" s="441"/>
    </row>
    <row r="538" spans="1:13" s="20" customFormat="1" ht="15" customHeight="1">
      <c r="A538" s="421">
        <v>134</v>
      </c>
      <c r="B538" s="424"/>
      <c r="C538" s="425"/>
      <c r="D538" s="426"/>
      <c r="E538" s="130"/>
      <c r="F538" s="162" t="str">
        <f>IF(E538&lt;&gt;"",VLOOKUP(E538,コード表!$C$2:$D$160,2,FALSE),"")</f>
        <v/>
      </c>
      <c r="G538" s="155"/>
      <c r="H538" s="427"/>
      <c r="I538" s="430"/>
      <c r="J538" s="430"/>
      <c r="K538" s="433"/>
      <c r="L538" s="436"/>
      <c r="M538" s="439"/>
    </row>
    <row r="539" spans="1:13" s="20" customFormat="1" ht="15" customHeight="1">
      <c r="A539" s="422"/>
      <c r="B539" s="424"/>
      <c r="C539" s="425"/>
      <c r="D539" s="426"/>
      <c r="E539" s="128"/>
      <c r="F539" s="163" t="str">
        <f>IF(E539&lt;&gt;"",VLOOKUP(E539,コード表!$C$2:$D$160,2,FALSE),"")</f>
        <v/>
      </c>
      <c r="G539" s="156"/>
      <c r="H539" s="428"/>
      <c r="I539" s="431"/>
      <c r="J539" s="431"/>
      <c r="K539" s="434"/>
      <c r="L539" s="437"/>
      <c r="M539" s="440"/>
    </row>
    <row r="540" spans="1:13" s="20" customFormat="1" ht="15" customHeight="1">
      <c r="A540" s="422"/>
      <c r="B540" s="424"/>
      <c r="C540" s="425"/>
      <c r="D540" s="426"/>
      <c r="E540" s="128"/>
      <c r="F540" s="163" t="str">
        <f>IF(E540&lt;&gt;"",VLOOKUP(E540,コード表!$C$2:$D$160,2,FALSE),"")</f>
        <v/>
      </c>
      <c r="G540" s="156"/>
      <c r="H540" s="428"/>
      <c r="I540" s="431"/>
      <c r="J540" s="431"/>
      <c r="K540" s="434"/>
      <c r="L540" s="437"/>
      <c r="M540" s="440"/>
    </row>
    <row r="541" spans="1:13" s="20" customFormat="1" ht="15" customHeight="1">
      <c r="A541" s="423"/>
      <c r="B541" s="424"/>
      <c r="C541" s="425"/>
      <c r="D541" s="426"/>
      <c r="E541" s="129"/>
      <c r="F541" s="164" t="str">
        <f>IF(E541&lt;&gt;"",VLOOKUP(E541,コード表!$C$2:$D$160,2,FALSE),"")</f>
        <v/>
      </c>
      <c r="G541" s="157"/>
      <c r="H541" s="429"/>
      <c r="I541" s="432"/>
      <c r="J541" s="432"/>
      <c r="K541" s="435"/>
      <c r="L541" s="438"/>
      <c r="M541" s="441"/>
    </row>
    <row r="542" spans="1:13" s="20" customFormat="1" ht="15" customHeight="1">
      <c r="A542" s="421">
        <v>135</v>
      </c>
      <c r="B542" s="424"/>
      <c r="C542" s="425"/>
      <c r="D542" s="426"/>
      <c r="E542" s="130"/>
      <c r="F542" s="162" t="str">
        <f>IF(E542&lt;&gt;"",VLOOKUP(E542,コード表!$C$2:$D$160,2,FALSE),"")</f>
        <v/>
      </c>
      <c r="G542" s="155"/>
      <c r="H542" s="427"/>
      <c r="I542" s="430"/>
      <c r="J542" s="430"/>
      <c r="K542" s="433"/>
      <c r="L542" s="436"/>
      <c r="M542" s="439"/>
    </row>
    <row r="543" spans="1:13" s="20" customFormat="1" ht="15" customHeight="1">
      <c r="A543" s="422"/>
      <c r="B543" s="424"/>
      <c r="C543" s="425"/>
      <c r="D543" s="426"/>
      <c r="E543" s="128"/>
      <c r="F543" s="163" t="str">
        <f>IF(E543&lt;&gt;"",VLOOKUP(E543,コード表!$C$2:$D$160,2,FALSE),"")</f>
        <v/>
      </c>
      <c r="G543" s="156"/>
      <c r="H543" s="428"/>
      <c r="I543" s="431"/>
      <c r="J543" s="431"/>
      <c r="K543" s="434"/>
      <c r="L543" s="437"/>
      <c r="M543" s="440"/>
    </row>
    <row r="544" spans="1:13" s="20" customFormat="1" ht="15" customHeight="1">
      <c r="A544" s="422"/>
      <c r="B544" s="424"/>
      <c r="C544" s="425"/>
      <c r="D544" s="426"/>
      <c r="E544" s="128"/>
      <c r="F544" s="163" t="str">
        <f>IF(E544&lt;&gt;"",VLOOKUP(E544,コード表!$C$2:$D$160,2,FALSE),"")</f>
        <v/>
      </c>
      <c r="G544" s="156"/>
      <c r="H544" s="428"/>
      <c r="I544" s="431"/>
      <c r="J544" s="431"/>
      <c r="K544" s="434"/>
      <c r="L544" s="437"/>
      <c r="M544" s="440"/>
    </row>
    <row r="545" spans="1:13" s="20" customFormat="1" ht="15" customHeight="1">
      <c r="A545" s="423"/>
      <c r="B545" s="424"/>
      <c r="C545" s="425"/>
      <c r="D545" s="426"/>
      <c r="E545" s="129"/>
      <c r="F545" s="164" t="str">
        <f>IF(E545&lt;&gt;"",VLOOKUP(E545,コード表!$C$2:$D$160,2,FALSE),"")</f>
        <v/>
      </c>
      <c r="G545" s="157"/>
      <c r="H545" s="429"/>
      <c r="I545" s="432"/>
      <c r="J545" s="432"/>
      <c r="K545" s="435"/>
      <c r="L545" s="438"/>
      <c r="M545" s="441"/>
    </row>
    <row r="546" spans="1:13" s="20" customFormat="1" ht="15" customHeight="1">
      <c r="A546" s="421">
        <v>136</v>
      </c>
      <c r="B546" s="424"/>
      <c r="C546" s="425"/>
      <c r="D546" s="426"/>
      <c r="E546" s="130"/>
      <c r="F546" s="162" t="str">
        <f>IF(E546&lt;&gt;"",VLOOKUP(E546,コード表!$C$2:$D$160,2,FALSE),"")</f>
        <v/>
      </c>
      <c r="G546" s="155"/>
      <c r="H546" s="427"/>
      <c r="I546" s="430"/>
      <c r="J546" s="430"/>
      <c r="K546" s="433"/>
      <c r="L546" s="436"/>
      <c r="M546" s="439"/>
    </row>
    <row r="547" spans="1:13" s="20" customFormat="1" ht="15" customHeight="1">
      <c r="A547" s="422"/>
      <c r="B547" s="424"/>
      <c r="C547" s="425"/>
      <c r="D547" s="426"/>
      <c r="E547" s="128"/>
      <c r="F547" s="163" t="str">
        <f>IF(E547&lt;&gt;"",VLOOKUP(E547,コード表!$C$2:$D$160,2,FALSE),"")</f>
        <v/>
      </c>
      <c r="G547" s="156"/>
      <c r="H547" s="428"/>
      <c r="I547" s="431"/>
      <c r="J547" s="431"/>
      <c r="K547" s="434"/>
      <c r="L547" s="437"/>
      <c r="M547" s="440"/>
    </row>
    <row r="548" spans="1:13" s="20" customFormat="1" ht="15" customHeight="1">
      <c r="A548" s="422"/>
      <c r="B548" s="424"/>
      <c r="C548" s="425"/>
      <c r="D548" s="426"/>
      <c r="E548" s="128"/>
      <c r="F548" s="163" t="str">
        <f>IF(E548&lt;&gt;"",VLOOKUP(E548,コード表!$C$2:$D$160,2,FALSE),"")</f>
        <v/>
      </c>
      <c r="G548" s="156"/>
      <c r="H548" s="428"/>
      <c r="I548" s="431"/>
      <c r="J548" s="431"/>
      <c r="K548" s="434"/>
      <c r="L548" s="437"/>
      <c r="M548" s="440"/>
    </row>
    <row r="549" spans="1:13" s="20" customFormat="1" ht="15" customHeight="1">
      <c r="A549" s="423"/>
      <c r="B549" s="424"/>
      <c r="C549" s="425"/>
      <c r="D549" s="426"/>
      <c r="E549" s="129"/>
      <c r="F549" s="164" t="str">
        <f>IF(E549&lt;&gt;"",VLOOKUP(E549,コード表!$C$2:$D$160,2,FALSE),"")</f>
        <v/>
      </c>
      <c r="G549" s="157"/>
      <c r="H549" s="429"/>
      <c r="I549" s="432"/>
      <c r="J549" s="432"/>
      <c r="K549" s="435"/>
      <c r="L549" s="438"/>
      <c r="M549" s="441"/>
    </row>
    <row r="550" spans="1:13" s="20" customFormat="1" ht="15" customHeight="1">
      <c r="A550" s="421">
        <v>137</v>
      </c>
      <c r="B550" s="424"/>
      <c r="C550" s="425"/>
      <c r="D550" s="426"/>
      <c r="E550" s="130"/>
      <c r="F550" s="162" t="str">
        <f>IF(E550&lt;&gt;"",VLOOKUP(E550,コード表!$C$2:$D$160,2,FALSE),"")</f>
        <v/>
      </c>
      <c r="G550" s="155"/>
      <c r="H550" s="427"/>
      <c r="I550" s="430"/>
      <c r="J550" s="430"/>
      <c r="K550" s="433"/>
      <c r="L550" s="436"/>
      <c r="M550" s="439"/>
    </row>
    <row r="551" spans="1:13" s="20" customFormat="1" ht="15" customHeight="1">
      <c r="A551" s="422"/>
      <c r="B551" s="424"/>
      <c r="C551" s="425"/>
      <c r="D551" s="426"/>
      <c r="E551" s="128"/>
      <c r="F551" s="163" t="str">
        <f>IF(E551&lt;&gt;"",VLOOKUP(E551,コード表!$C$2:$D$160,2,FALSE),"")</f>
        <v/>
      </c>
      <c r="G551" s="156"/>
      <c r="H551" s="428"/>
      <c r="I551" s="431"/>
      <c r="J551" s="431"/>
      <c r="K551" s="434"/>
      <c r="L551" s="437"/>
      <c r="M551" s="440"/>
    </row>
    <row r="552" spans="1:13" s="20" customFormat="1" ht="15" customHeight="1">
      <c r="A552" s="422"/>
      <c r="B552" s="424"/>
      <c r="C552" s="425"/>
      <c r="D552" s="426"/>
      <c r="E552" s="128"/>
      <c r="F552" s="163" t="str">
        <f>IF(E552&lt;&gt;"",VLOOKUP(E552,コード表!$C$2:$D$160,2,FALSE),"")</f>
        <v/>
      </c>
      <c r="G552" s="156"/>
      <c r="H552" s="428"/>
      <c r="I552" s="431"/>
      <c r="J552" s="431"/>
      <c r="K552" s="434"/>
      <c r="L552" s="437"/>
      <c r="M552" s="440"/>
    </row>
    <row r="553" spans="1:13" s="20" customFormat="1" ht="15" customHeight="1">
      <c r="A553" s="423"/>
      <c r="B553" s="424"/>
      <c r="C553" s="425"/>
      <c r="D553" s="426"/>
      <c r="E553" s="129"/>
      <c r="F553" s="164" t="str">
        <f>IF(E553&lt;&gt;"",VLOOKUP(E553,コード表!$C$2:$D$160,2,FALSE),"")</f>
        <v/>
      </c>
      <c r="G553" s="157"/>
      <c r="H553" s="429"/>
      <c r="I553" s="432"/>
      <c r="J553" s="432"/>
      <c r="K553" s="435"/>
      <c r="L553" s="438"/>
      <c r="M553" s="441"/>
    </row>
    <row r="554" spans="1:13" s="20" customFormat="1" ht="15" customHeight="1">
      <c r="A554" s="421">
        <v>138</v>
      </c>
      <c r="B554" s="424"/>
      <c r="C554" s="425"/>
      <c r="D554" s="426"/>
      <c r="E554" s="130"/>
      <c r="F554" s="162" t="str">
        <f>IF(E554&lt;&gt;"",VLOOKUP(E554,コード表!$C$2:$D$160,2,FALSE),"")</f>
        <v/>
      </c>
      <c r="G554" s="155"/>
      <c r="H554" s="427"/>
      <c r="I554" s="430"/>
      <c r="J554" s="430"/>
      <c r="K554" s="433"/>
      <c r="L554" s="436"/>
      <c r="M554" s="439"/>
    </row>
    <row r="555" spans="1:13" s="20" customFormat="1" ht="15" customHeight="1">
      <c r="A555" s="422"/>
      <c r="B555" s="424"/>
      <c r="C555" s="425"/>
      <c r="D555" s="426"/>
      <c r="E555" s="128"/>
      <c r="F555" s="163" t="str">
        <f>IF(E555&lt;&gt;"",VLOOKUP(E555,コード表!$C$2:$D$160,2,FALSE),"")</f>
        <v/>
      </c>
      <c r="G555" s="156"/>
      <c r="H555" s="428"/>
      <c r="I555" s="431"/>
      <c r="J555" s="431"/>
      <c r="K555" s="434"/>
      <c r="L555" s="437"/>
      <c r="M555" s="440"/>
    </row>
    <row r="556" spans="1:13" s="20" customFormat="1" ht="15" customHeight="1">
      <c r="A556" s="422"/>
      <c r="B556" s="424"/>
      <c r="C556" s="425"/>
      <c r="D556" s="426"/>
      <c r="E556" s="128"/>
      <c r="F556" s="163" t="str">
        <f>IF(E556&lt;&gt;"",VLOOKUP(E556,コード表!$C$2:$D$160,2,FALSE),"")</f>
        <v/>
      </c>
      <c r="G556" s="156"/>
      <c r="H556" s="428"/>
      <c r="I556" s="431"/>
      <c r="J556" s="431"/>
      <c r="K556" s="434"/>
      <c r="L556" s="437"/>
      <c r="M556" s="440"/>
    </row>
    <row r="557" spans="1:13" s="20" customFormat="1" ht="15" customHeight="1">
      <c r="A557" s="423"/>
      <c r="B557" s="424"/>
      <c r="C557" s="425"/>
      <c r="D557" s="426"/>
      <c r="E557" s="129"/>
      <c r="F557" s="164" t="str">
        <f>IF(E557&lt;&gt;"",VLOOKUP(E557,コード表!$C$2:$D$160,2,FALSE),"")</f>
        <v/>
      </c>
      <c r="G557" s="157"/>
      <c r="H557" s="429"/>
      <c r="I557" s="432"/>
      <c r="J557" s="432"/>
      <c r="K557" s="435"/>
      <c r="L557" s="438"/>
      <c r="M557" s="441"/>
    </row>
    <row r="558" spans="1:13" s="20" customFormat="1" ht="15" customHeight="1">
      <c r="A558" s="421">
        <v>139</v>
      </c>
      <c r="B558" s="424"/>
      <c r="C558" s="425"/>
      <c r="D558" s="426"/>
      <c r="E558" s="130"/>
      <c r="F558" s="162" t="str">
        <f>IF(E558&lt;&gt;"",VLOOKUP(E558,コード表!$C$2:$D$160,2,FALSE),"")</f>
        <v/>
      </c>
      <c r="G558" s="155"/>
      <c r="H558" s="427"/>
      <c r="I558" s="430"/>
      <c r="J558" s="430"/>
      <c r="K558" s="433"/>
      <c r="L558" s="436"/>
      <c r="M558" s="439"/>
    </row>
    <row r="559" spans="1:13" s="20" customFormat="1" ht="15" customHeight="1">
      <c r="A559" s="422"/>
      <c r="B559" s="424"/>
      <c r="C559" s="425"/>
      <c r="D559" s="426"/>
      <c r="E559" s="128"/>
      <c r="F559" s="163" t="str">
        <f>IF(E559&lt;&gt;"",VLOOKUP(E559,コード表!$C$2:$D$160,2,FALSE),"")</f>
        <v/>
      </c>
      <c r="G559" s="156"/>
      <c r="H559" s="428"/>
      <c r="I559" s="431"/>
      <c r="J559" s="431"/>
      <c r="K559" s="434"/>
      <c r="L559" s="437"/>
      <c r="M559" s="440"/>
    </row>
    <row r="560" spans="1:13" s="20" customFormat="1" ht="15" customHeight="1">
      <c r="A560" s="422"/>
      <c r="B560" s="424"/>
      <c r="C560" s="425"/>
      <c r="D560" s="426"/>
      <c r="E560" s="128"/>
      <c r="F560" s="163" t="str">
        <f>IF(E560&lt;&gt;"",VLOOKUP(E560,コード表!$C$2:$D$160,2,FALSE),"")</f>
        <v/>
      </c>
      <c r="G560" s="156"/>
      <c r="H560" s="428"/>
      <c r="I560" s="431"/>
      <c r="J560" s="431"/>
      <c r="K560" s="434"/>
      <c r="L560" s="437"/>
      <c r="M560" s="440"/>
    </row>
    <row r="561" spans="1:13" s="20" customFormat="1" ht="15" customHeight="1">
      <c r="A561" s="423"/>
      <c r="B561" s="424"/>
      <c r="C561" s="425"/>
      <c r="D561" s="426"/>
      <c r="E561" s="129"/>
      <c r="F561" s="164" t="str">
        <f>IF(E561&lt;&gt;"",VLOOKUP(E561,コード表!$C$2:$D$160,2,FALSE),"")</f>
        <v/>
      </c>
      <c r="G561" s="157"/>
      <c r="H561" s="429"/>
      <c r="I561" s="432"/>
      <c r="J561" s="432"/>
      <c r="K561" s="435"/>
      <c r="L561" s="438"/>
      <c r="M561" s="441"/>
    </row>
    <row r="562" spans="1:13" s="20" customFormat="1" ht="15" customHeight="1">
      <c r="A562" s="421">
        <v>140</v>
      </c>
      <c r="B562" s="424"/>
      <c r="C562" s="425"/>
      <c r="D562" s="426"/>
      <c r="E562" s="130"/>
      <c r="F562" s="162" t="str">
        <f>IF(E562&lt;&gt;"",VLOOKUP(E562,コード表!$C$2:$D$160,2,FALSE),"")</f>
        <v/>
      </c>
      <c r="G562" s="155"/>
      <c r="H562" s="427"/>
      <c r="I562" s="430"/>
      <c r="J562" s="430"/>
      <c r="K562" s="433"/>
      <c r="L562" s="436"/>
      <c r="M562" s="439"/>
    </row>
    <row r="563" spans="1:13" s="20" customFormat="1" ht="15" customHeight="1">
      <c r="A563" s="422"/>
      <c r="B563" s="424"/>
      <c r="C563" s="425"/>
      <c r="D563" s="426"/>
      <c r="E563" s="128"/>
      <c r="F563" s="163" t="str">
        <f>IF(E563&lt;&gt;"",VLOOKUP(E563,コード表!$C$2:$D$160,2,FALSE),"")</f>
        <v/>
      </c>
      <c r="G563" s="156"/>
      <c r="H563" s="428"/>
      <c r="I563" s="431"/>
      <c r="J563" s="431"/>
      <c r="K563" s="434"/>
      <c r="L563" s="437"/>
      <c r="M563" s="440"/>
    </row>
    <row r="564" spans="1:13" s="20" customFormat="1" ht="15" customHeight="1">
      <c r="A564" s="422"/>
      <c r="B564" s="424"/>
      <c r="C564" s="425"/>
      <c r="D564" s="426"/>
      <c r="E564" s="128"/>
      <c r="F564" s="163" t="str">
        <f>IF(E564&lt;&gt;"",VLOOKUP(E564,コード表!$C$2:$D$160,2,FALSE),"")</f>
        <v/>
      </c>
      <c r="G564" s="156"/>
      <c r="H564" s="428"/>
      <c r="I564" s="431"/>
      <c r="J564" s="431"/>
      <c r="K564" s="434"/>
      <c r="L564" s="437"/>
      <c r="M564" s="440"/>
    </row>
    <row r="565" spans="1:13" s="20" customFormat="1" ht="15" customHeight="1" thickBot="1">
      <c r="A565" s="423"/>
      <c r="B565" s="442"/>
      <c r="C565" s="443"/>
      <c r="D565" s="444"/>
      <c r="E565" s="131"/>
      <c r="F565" s="164" t="str">
        <f>IF(E565&lt;&gt;"",VLOOKUP(E565,コード表!$C$2:$D$160,2,FALSE),"")</f>
        <v/>
      </c>
      <c r="G565" s="157"/>
      <c r="H565" s="429"/>
      <c r="I565" s="432"/>
      <c r="J565" s="432"/>
      <c r="K565" s="435"/>
      <c r="L565" s="438"/>
      <c r="M565" s="441"/>
    </row>
    <row r="566" spans="1:13" s="20" customFormat="1" ht="15" customHeight="1">
      <c r="A566" s="421">
        <v>141</v>
      </c>
      <c r="B566" s="449"/>
      <c r="C566" s="450"/>
      <c r="D566" s="451"/>
      <c r="E566" s="127"/>
      <c r="F566" s="162" t="str">
        <f>IF(E566&lt;&gt;"",VLOOKUP(E566,コード表!$C$2:$D$160,2,FALSE),"")</f>
        <v/>
      </c>
      <c r="G566" s="155"/>
      <c r="H566" s="427"/>
      <c r="I566" s="430"/>
      <c r="J566" s="430"/>
      <c r="K566" s="433"/>
      <c r="L566" s="436"/>
      <c r="M566" s="439"/>
    </row>
    <row r="567" spans="1:13" s="20" customFormat="1" ht="15" customHeight="1">
      <c r="A567" s="422"/>
      <c r="B567" s="424"/>
      <c r="C567" s="425"/>
      <c r="D567" s="452"/>
      <c r="E567" s="128"/>
      <c r="F567" s="163" t="str">
        <f>IF(E567&lt;&gt;"",VLOOKUP(E567,コード表!$C$2:$D$160,2,FALSE),"")</f>
        <v/>
      </c>
      <c r="G567" s="156"/>
      <c r="H567" s="428"/>
      <c r="I567" s="431"/>
      <c r="J567" s="431"/>
      <c r="K567" s="434"/>
      <c r="L567" s="437"/>
      <c r="M567" s="440"/>
    </row>
    <row r="568" spans="1:13" s="20" customFormat="1" ht="15" customHeight="1">
      <c r="A568" s="422"/>
      <c r="B568" s="424"/>
      <c r="C568" s="425"/>
      <c r="D568" s="452"/>
      <c r="E568" s="128"/>
      <c r="F568" s="163" t="str">
        <f>IF(E568&lt;&gt;"",VLOOKUP(E568,コード表!$C$2:$D$160,2,FALSE),"")</f>
        <v/>
      </c>
      <c r="G568" s="156"/>
      <c r="H568" s="428"/>
      <c r="I568" s="431"/>
      <c r="J568" s="431"/>
      <c r="K568" s="434"/>
      <c r="L568" s="437"/>
      <c r="M568" s="440"/>
    </row>
    <row r="569" spans="1:13" s="20" customFormat="1" ht="15" customHeight="1">
      <c r="A569" s="423"/>
      <c r="B569" s="424"/>
      <c r="C569" s="425"/>
      <c r="D569" s="452"/>
      <c r="E569" s="129"/>
      <c r="F569" s="164" t="str">
        <f>IF(E569&lt;&gt;"",VLOOKUP(E569,コード表!$C$2:$D$160,2,FALSE),"")</f>
        <v/>
      </c>
      <c r="G569" s="157"/>
      <c r="H569" s="429"/>
      <c r="I569" s="432"/>
      <c r="J569" s="432"/>
      <c r="K569" s="435"/>
      <c r="L569" s="438"/>
      <c r="M569" s="441"/>
    </row>
    <row r="570" spans="1:13" s="20" customFormat="1" ht="15" customHeight="1">
      <c r="A570" s="421">
        <v>142</v>
      </c>
      <c r="B570" s="424"/>
      <c r="C570" s="425"/>
      <c r="D570" s="426"/>
      <c r="E570" s="130"/>
      <c r="F570" s="162" t="str">
        <f>IF(E570&lt;&gt;"",VLOOKUP(E570,コード表!$C$2:$D$160,2,FALSE),"")</f>
        <v/>
      </c>
      <c r="G570" s="155"/>
      <c r="H570" s="427"/>
      <c r="I570" s="430"/>
      <c r="J570" s="430"/>
      <c r="K570" s="433"/>
      <c r="L570" s="436"/>
      <c r="M570" s="439"/>
    </row>
    <row r="571" spans="1:13" s="20" customFormat="1" ht="15" customHeight="1">
      <c r="A571" s="422"/>
      <c r="B571" s="424"/>
      <c r="C571" s="425"/>
      <c r="D571" s="426"/>
      <c r="E571" s="128"/>
      <c r="F571" s="163" t="str">
        <f>IF(E571&lt;&gt;"",VLOOKUP(E571,コード表!$C$2:$D$160,2,FALSE),"")</f>
        <v/>
      </c>
      <c r="G571" s="156"/>
      <c r="H571" s="428"/>
      <c r="I571" s="431"/>
      <c r="J571" s="431"/>
      <c r="K571" s="434"/>
      <c r="L571" s="437"/>
      <c r="M571" s="440"/>
    </row>
    <row r="572" spans="1:13" s="20" customFormat="1" ht="15" customHeight="1">
      <c r="A572" s="422"/>
      <c r="B572" s="424"/>
      <c r="C572" s="425"/>
      <c r="D572" s="426"/>
      <c r="E572" s="128"/>
      <c r="F572" s="163" t="str">
        <f>IF(E572&lt;&gt;"",VLOOKUP(E572,コード表!$C$2:$D$160,2,FALSE),"")</f>
        <v/>
      </c>
      <c r="G572" s="156"/>
      <c r="H572" s="428"/>
      <c r="I572" s="431"/>
      <c r="J572" s="431"/>
      <c r="K572" s="434"/>
      <c r="L572" s="437"/>
      <c r="M572" s="440"/>
    </row>
    <row r="573" spans="1:13" s="20" customFormat="1" ht="15" customHeight="1">
      <c r="A573" s="423"/>
      <c r="B573" s="424"/>
      <c r="C573" s="425"/>
      <c r="D573" s="426"/>
      <c r="E573" s="129"/>
      <c r="F573" s="164" t="str">
        <f>IF(E573&lt;&gt;"",VLOOKUP(E573,コード表!$C$2:$D$160,2,FALSE),"")</f>
        <v/>
      </c>
      <c r="G573" s="157"/>
      <c r="H573" s="429"/>
      <c r="I573" s="432"/>
      <c r="J573" s="432"/>
      <c r="K573" s="435"/>
      <c r="L573" s="438"/>
      <c r="M573" s="441"/>
    </row>
    <row r="574" spans="1:13" s="20" customFormat="1" ht="15" customHeight="1">
      <c r="A574" s="421">
        <v>143</v>
      </c>
      <c r="B574" s="424"/>
      <c r="C574" s="425"/>
      <c r="D574" s="426"/>
      <c r="E574" s="130"/>
      <c r="F574" s="162" t="str">
        <f>IF(E574&lt;&gt;"",VLOOKUP(E574,コード表!$C$2:$D$160,2,FALSE),"")</f>
        <v/>
      </c>
      <c r="G574" s="155"/>
      <c r="H574" s="427"/>
      <c r="I574" s="430"/>
      <c r="J574" s="430"/>
      <c r="K574" s="433"/>
      <c r="L574" s="436"/>
      <c r="M574" s="439"/>
    </row>
    <row r="575" spans="1:13" s="20" customFormat="1" ht="15" customHeight="1">
      <c r="A575" s="422"/>
      <c r="B575" s="424"/>
      <c r="C575" s="425"/>
      <c r="D575" s="426"/>
      <c r="E575" s="128"/>
      <c r="F575" s="163" t="str">
        <f>IF(E575&lt;&gt;"",VLOOKUP(E575,コード表!$C$2:$D$160,2,FALSE),"")</f>
        <v/>
      </c>
      <c r="G575" s="156"/>
      <c r="H575" s="428"/>
      <c r="I575" s="431"/>
      <c r="J575" s="431"/>
      <c r="K575" s="434"/>
      <c r="L575" s="437"/>
      <c r="M575" s="440"/>
    </row>
    <row r="576" spans="1:13" s="20" customFormat="1" ht="15" customHeight="1">
      <c r="A576" s="422"/>
      <c r="B576" s="424"/>
      <c r="C576" s="425"/>
      <c r="D576" s="426"/>
      <c r="E576" s="128"/>
      <c r="F576" s="163" t="str">
        <f>IF(E576&lt;&gt;"",VLOOKUP(E576,コード表!$C$2:$D$160,2,FALSE),"")</f>
        <v/>
      </c>
      <c r="G576" s="156"/>
      <c r="H576" s="428"/>
      <c r="I576" s="431"/>
      <c r="J576" s="431"/>
      <c r="K576" s="434"/>
      <c r="L576" s="437"/>
      <c r="M576" s="440"/>
    </row>
    <row r="577" spans="1:13" s="20" customFormat="1" ht="15" customHeight="1">
      <c r="A577" s="423"/>
      <c r="B577" s="424"/>
      <c r="C577" s="425"/>
      <c r="D577" s="426"/>
      <c r="E577" s="129"/>
      <c r="F577" s="164" t="str">
        <f>IF(E577&lt;&gt;"",VLOOKUP(E577,コード表!$C$2:$D$160,2,FALSE),"")</f>
        <v/>
      </c>
      <c r="G577" s="157"/>
      <c r="H577" s="429"/>
      <c r="I577" s="432"/>
      <c r="J577" s="432"/>
      <c r="K577" s="435"/>
      <c r="L577" s="438"/>
      <c r="M577" s="441"/>
    </row>
    <row r="578" spans="1:13" s="20" customFormat="1" ht="15" customHeight="1">
      <c r="A578" s="421">
        <v>144</v>
      </c>
      <c r="B578" s="424"/>
      <c r="C578" s="425"/>
      <c r="D578" s="426"/>
      <c r="E578" s="130"/>
      <c r="F578" s="162" t="str">
        <f>IF(E578&lt;&gt;"",VLOOKUP(E578,コード表!$C$2:$D$160,2,FALSE),"")</f>
        <v/>
      </c>
      <c r="G578" s="155"/>
      <c r="H578" s="427"/>
      <c r="I578" s="430"/>
      <c r="J578" s="430"/>
      <c r="K578" s="433"/>
      <c r="L578" s="436"/>
      <c r="M578" s="439"/>
    </row>
    <row r="579" spans="1:13" s="20" customFormat="1" ht="15" customHeight="1">
      <c r="A579" s="422"/>
      <c r="B579" s="424"/>
      <c r="C579" s="425"/>
      <c r="D579" s="426"/>
      <c r="E579" s="128"/>
      <c r="F579" s="163" t="str">
        <f>IF(E579&lt;&gt;"",VLOOKUP(E579,コード表!$C$2:$D$160,2,FALSE),"")</f>
        <v/>
      </c>
      <c r="G579" s="156"/>
      <c r="H579" s="428"/>
      <c r="I579" s="431"/>
      <c r="J579" s="431"/>
      <c r="K579" s="434"/>
      <c r="L579" s="437"/>
      <c r="M579" s="440"/>
    </row>
    <row r="580" spans="1:13" s="20" customFormat="1" ht="15" customHeight="1">
      <c r="A580" s="422"/>
      <c r="B580" s="424"/>
      <c r="C580" s="425"/>
      <c r="D580" s="426"/>
      <c r="E580" s="128"/>
      <c r="F580" s="163" t="str">
        <f>IF(E580&lt;&gt;"",VLOOKUP(E580,コード表!$C$2:$D$160,2,FALSE),"")</f>
        <v/>
      </c>
      <c r="G580" s="156"/>
      <c r="H580" s="428"/>
      <c r="I580" s="431"/>
      <c r="J580" s="431"/>
      <c r="K580" s="434"/>
      <c r="L580" s="437"/>
      <c r="M580" s="440"/>
    </row>
    <row r="581" spans="1:13" s="20" customFormat="1" ht="15" customHeight="1">
      <c r="A581" s="423"/>
      <c r="B581" s="424"/>
      <c r="C581" s="425"/>
      <c r="D581" s="426"/>
      <c r="E581" s="129"/>
      <c r="F581" s="164" t="str">
        <f>IF(E581&lt;&gt;"",VLOOKUP(E581,コード表!$C$2:$D$160,2,FALSE),"")</f>
        <v/>
      </c>
      <c r="G581" s="157"/>
      <c r="H581" s="429"/>
      <c r="I581" s="432"/>
      <c r="J581" s="432"/>
      <c r="K581" s="435"/>
      <c r="L581" s="438"/>
      <c r="M581" s="441"/>
    </row>
    <row r="582" spans="1:13" s="20" customFormat="1" ht="15" customHeight="1">
      <c r="A582" s="421">
        <v>145</v>
      </c>
      <c r="B582" s="424"/>
      <c r="C582" s="425"/>
      <c r="D582" s="426"/>
      <c r="E582" s="130"/>
      <c r="F582" s="162" t="str">
        <f>IF(E582&lt;&gt;"",VLOOKUP(E582,コード表!$C$2:$D$160,2,FALSE),"")</f>
        <v/>
      </c>
      <c r="G582" s="155"/>
      <c r="H582" s="427"/>
      <c r="I582" s="430"/>
      <c r="J582" s="430"/>
      <c r="K582" s="433"/>
      <c r="L582" s="436"/>
      <c r="M582" s="439"/>
    </row>
    <row r="583" spans="1:13" s="20" customFormat="1" ht="15" customHeight="1">
      <c r="A583" s="422"/>
      <c r="B583" s="424"/>
      <c r="C583" s="425"/>
      <c r="D583" s="426"/>
      <c r="E583" s="128"/>
      <c r="F583" s="163" t="str">
        <f>IF(E583&lt;&gt;"",VLOOKUP(E583,コード表!$C$2:$D$160,2,FALSE),"")</f>
        <v/>
      </c>
      <c r="G583" s="156"/>
      <c r="H583" s="428"/>
      <c r="I583" s="431"/>
      <c r="J583" s="431"/>
      <c r="K583" s="434"/>
      <c r="L583" s="437"/>
      <c r="M583" s="440"/>
    </row>
    <row r="584" spans="1:13" s="20" customFormat="1" ht="15" customHeight="1">
      <c r="A584" s="422"/>
      <c r="B584" s="424"/>
      <c r="C584" s="425"/>
      <c r="D584" s="426"/>
      <c r="E584" s="128"/>
      <c r="F584" s="163" t="str">
        <f>IF(E584&lt;&gt;"",VLOOKUP(E584,コード表!$C$2:$D$160,2,FALSE),"")</f>
        <v/>
      </c>
      <c r="G584" s="156"/>
      <c r="H584" s="428"/>
      <c r="I584" s="431"/>
      <c r="J584" s="431"/>
      <c r="K584" s="434"/>
      <c r="L584" s="437"/>
      <c r="M584" s="440"/>
    </row>
    <row r="585" spans="1:13" s="20" customFormat="1" ht="15" customHeight="1">
      <c r="A585" s="423"/>
      <c r="B585" s="424"/>
      <c r="C585" s="425"/>
      <c r="D585" s="426"/>
      <c r="E585" s="129"/>
      <c r="F585" s="164" t="str">
        <f>IF(E585&lt;&gt;"",VLOOKUP(E585,コード表!$C$2:$D$160,2,FALSE),"")</f>
        <v/>
      </c>
      <c r="G585" s="157"/>
      <c r="H585" s="429"/>
      <c r="I585" s="432"/>
      <c r="J585" s="432"/>
      <c r="K585" s="435"/>
      <c r="L585" s="438"/>
      <c r="M585" s="441"/>
    </row>
    <row r="586" spans="1:13" s="20" customFormat="1" ht="15" customHeight="1">
      <c r="A586" s="421">
        <v>146</v>
      </c>
      <c r="B586" s="424"/>
      <c r="C586" s="425"/>
      <c r="D586" s="426"/>
      <c r="E586" s="130"/>
      <c r="F586" s="162" t="str">
        <f>IF(E586&lt;&gt;"",VLOOKUP(E586,コード表!$C$2:$D$160,2,FALSE),"")</f>
        <v/>
      </c>
      <c r="G586" s="155"/>
      <c r="H586" s="427"/>
      <c r="I586" s="430"/>
      <c r="J586" s="430"/>
      <c r="K586" s="433"/>
      <c r="L586" s="436"/>
      <c r="M586" s="439"/>
    </row>
    <row r="587" spans="1:13" s="20" customFormat="1" ht="15" customHeight="1">
      <c r="A587" s="422"/>
      <c r="B587" s="424"/>
      <c r="C587" s="425"/>
      <c r="D587" s="426"/>
      <c r="E587" s="128"/>
      <c r="F587" s="163" t="str">
        <f>IF(E587&lt;&gt;"",VLOOKUP(E587,コード表!$C$2:$D$160,2,FALSE),"")</f>
        <v/>
      </c>
      <c r="G587" s="156"/>
      <c r="H587" s="428"/>
      <c r="I587" s="431"/>
      <c r="J587" s="431"/>
      <c r="K587" s="434"/>
      <c r="L587" s="437"/>
      <c r="M587" s="440"/>
    </row>
    <row r="588" spans="1:13" s="20" customFormat="1" ht="15" customHeight="1">
      <c r="A588" s="422"/>
      <c r="B588" s="424"/>
      <c r="C588" s="425"/>
      <c r="D588" s="426"/>
      <c r="E588" s="128"/>
      <c r="F588" s="163" t="str">
        <f>IF(E588&lt;&gt;"",VLOOKUP(E588,コード表!$C$2:$D$160,2,FALSE),"")</f>
        <v/>
      </c>
      <c r="G588" s="156"/>
      <c r="H588" s="428"/>
      <c r="I588" s="431"/>
      <c r="J588" s="431"/>
      <c r="K588" s="434"/>
      <c r="L588" s="437"/>
      <c r="M588" s="440"/>
    </row>
    <row r="589" spans="1:13" s="20" customFormat="1" ht="15" customHeight="1">
      <c r="A589" s="423"/>
      <c r="B589" s="424"/>
      <c r="C589" s="425"/>
      <c r="D589" s="426"/>
      <c r="E589" s="129"/>
      <c r="F589" s="164" t="str">
        <f>IF(E589&lt;&gt;"",VLOOKUP(E589,コード表!$C$2:$D$160,2,FALSE),"")</f>
        <v/>
      </c>
      <c r="G589" s="157"/>
      <c r="H589" s="429"/>
      <c r="I589" s="432"/>
      <c r="J589" s="432"/>
      <c r="K589" s="435"/>
      <c r="L589" s="438"/>
      <c r="M589" s="441"/>
    </row>
    <row r="590" spans="1:13" s="20" customFormat="1" ht="15" customHeight="1">
      <c r="A590" s="421">
        <v>147</v>
      </c>
      <c r="B590" s="424"/>
      <c r="C590" s="425"/>
      <c r="D590" s="426"/>
      <c r="E590" s="130"/>
      <c r="F590" s="162" t="str">
        <f>IF(E590&lt;&gt;"",VLOOKUP(E590,コード表!$C$2:$D$160,2,FALSE),"")</f>
        <v/>
      </c>
      <c r="G590" s="155"/>
      <c r="H590" s="427"/>
      <c r="I590" s="430"/>
      <c r="J590" s="430"/>
      <c r="K590" s="433"/>
      <c r="L590" s="436"/>
      <c r="M590" s="439"/>
    </row>
    <row r="591" spans="1:13" s="20" customFormat="1" ht="15" customHeight="1">
      <c r="A591" s="422"/>
      <c r="B591" s="424"/>
      <c r="C591" s="425"/>
      <c r="D591" s="426"/>
      <c r="E591" s="128"/>
      <c r="F591" s="163" t="str">
        <f>IF(E591&lt;&gt;"",VLOOKUP(E591,コード表!$C$2:$D$160,2,FALSE),"")</f>
        <v/>
      </c>
      <c r="G591" s="156"/>
      <c r="H591" s="428"/>
      <c r="I591" s="431"/>
      <c r="J591" s="431"/>
      <c r="K591" s="434"/>
      <c r="L591" s="437"/>
      <c r="M591" s="440"/>
    </row>
    <row r="592" spans="1:13" s="20" customFormat="1" ht="15" customHeight="1">
      <c r="A592" s="422"/>
      <c r="B592" s="424"/>
      <c r="C592" s="425"/>
      <c r="D592" s="426"/>
      <c r="E592" s="128"/>
      <c r="F592" s="163" t="str">
        <f>IF(E592&lt;&gt;"",VLOOKUP(E592,コード表!$C$2:$D$160,2,FALSE),"")</f>
        <v/>
      </c>
      <c r="G592" s="156"/>
      <c r="H592" s="428"/>
      <c r="I592" s="431"/>
      <c r="J592" s="431"/>
      <c r="K592" s="434"/>
      <c r="L592" s="437"/>
      <c r="M592" s="440"/>
    </row>
    <row r="593" spans="1:13" s="20" customFormat="1" ht="15" customHeight="1">
      <c r="A593" s="423"/>
      <c r="B593" s="424"/>
      <c r="C593" s="425"/>
      <c r="D593" s="426"/>
      <c r="E593" s="129"/>
      <c r="F593" s="164" t="str">
        <f>IF(E593&lt;&gt;"",VLOOKUP(E593,コード表!$C$2:$D$160,2,FALSE),"")</f>
        <v/>
      </c>
      <c r="G593" s="157"/>
      <c r="H593" s="429"/>
      <c r="I593" s="432"/>
      <c r="J593" s="432"/>
      <c r="K593" s="435"/>
      <c r="L593" s="438"/>
      <c r="M593" s="441"/>
    </row>
    <row r="594" spans="1:13" s="20" customFormat="1" ht="15" customHeight="1">
      <c r="A594" s="421">
        <v>148</v>
      </c>
      <c r="B594" s="424"/>
      <c r="C594" s="425"/>
      <c r="D594" s="426"/>
      <c r="E594" s="130"/>
      <c r="F594" s="162" t="str">
        <f>IF(E594&lt;&gt;"",VLOOKUP(E594,コード表!$C$2:$D$160,2,FALSE),"")</f>
        <v/>
      </c>
      <c r="G594" s="155"/>
      <c r="H594" s="427"/>
      <c r="I594" s="430"/>
      <c r="J594" s="430"/>
      <c r="K594" s="433"/>
      <c r="L594" s="436"/>
      <c r="M594" s="439"/>
    </row>
    <row r="595" spans="1:13" s="20" customFormat="1" ht="15" customHeight="1">
      <c r="A595" s="422"/>
      <c r="B595" s="424"/>
      <c r="C595" s="425"/>
      <c r="D595" s="426"/>
      <c r="E595" s="128"/>
      <c r="F595" s="163" t="str">
        <f>IF(E595&lt;&gt;"",VLOOKUP(E595,コード表!$C$2:$D$160,2,FALSE),"")</f>
        <v/>
      </c>
      <c r="G595" s="156"/>
      <c r="H595" s="428"/>
      <c r="I595" s="431"/>
      <c r="J595" s="431"/>
      <c r="K595" s="434"/>
      <c r="L595" s="437"/>
      <c r="M595" s="440"/>
    </row>
    <row r="596" spans="1:13" s="20" customFormat="1" ht="15" customHeight="1">
      <c r="A596" s="422"/>
      <c r="B596" s="424"/>
      <c r="C596" s="425"/>
      <c r="D596" s="426"/>
      <c r="E596" s="128"/>
      <c r="F596" s="163" t="str">
        <f>IF(E596&lt;&gt;"",VLOOKUP(E596,コード表!$C$2:$D$160,2,FALSE),"")</f>
        <v/>
      </c>
      <c r="G596" s="156"/>
      <c r="H596" s="428"/>
      <c r="I596" s="431"/>
      <c r="J596" s="431"/>
      <c r="K596" s="434"/>
      <c r="L596" s="437"/>
      <c r="M596" s="440"/>
    </row>
    <row r="597" spans="1:13" s="20" customFormat="1" ht="15" customHeight="1">
      <c r="A597" s="423"/>
      <c r="B597" s="424"/>
      <c r="C597" s="425"/>
      <c r="D597" s="426"/>
      <c r="E597" s="129"/>
      <c r="F597" s="164" t="str">
        <f>IF(E597&lt;&gt;"",VLOOKUP(E597,コード表!$C$2:$D$160,2,FALSE),"")</f>
        <v/>
      </c>
      <c r="G597" s="157"/>
      <c r="H597" s="429"/>
      <c r="I597" s="432"/>
      <c r="J597" s="432"/>
      <c r="K597" s="435"/>
      <c r="L597" s="438"/>
      <c r="M597" s="441"/>
    </row>
    <row r="598" spans="1:13" s="20" customFormat="1" ht="15" customHeight="1">
      <c r="A598" s="421">
        <v>149</v>
      </c>
      <c r="B598" s="424"/>
      <c r="C598" s="425"/>
      <c r="D598" s="426"/>
      <c r="E598" s="130"/>
      <c r="F598" s="162" t="str">
        <f>IF(E598&lt;&gt;"",VLOOKUP(E598,コード表!$C$2:$D$160,2,FALSE),"")</f>
        <v/>
      </c>
      <c r="G598" s="155"/>
      <c r="H598" s="427"/>
      <c r="I598" s="430"/>
      <c r="J598" s="430"/>
      <c r="K598" s="433"/>
      <c r="L598" s="436"/>
      <c r="M598" s="439"/>
    </row>
    <row r="599" spans="1:13" s="20" customFormat="1" ht="15" customHeight="1">
      <c r="A599" s="422"/>
      <c r="B599" s="424"/>
      <c r="C599" s="425"/>
      <c r="D599" s="426"/>
      <c r="E599" s="128"/>
      <c r="F599" s="163" t="str">
        <f>IF(E599&lt;&gt;"",VLOOKUP(E599,コード表!$C$2:$D$160,2,FALSE),"")</f>
        <v/>
      </c>
      <c r="G599" s="156"/>
      <c r="H599" s="428"/>
      <c r="I599" s="431"/>
      <c r="J599" s="431"/>
      <c r="K599" s="434"/>
      <c r="L599" s="437"/>
      <c r="M599" s="440"/>
    </row>
    <row r="600" spans="1:13" s="20" customFormat="1" ht="15" customHeight="1">
      <c r="A600" s="422"/>
      <c r="B600" s="424"/>
      <c r="C600" s="425"/>
      <c r="D600" s="426"/>
      <c r="E600" s="128"/>
      <c r="F600" s="163" t="str">
        <f>IF(E600&lt;&gt;"",VLOOKUP(E600,コード表!$C$2:$D$160,2,FALSE),"")</f>
        <v/>
      </c>
      <c r="G600" s="156"/>
      <c r="H600" s="428"/>
      <c r="I600" s="431"/>
      <c r="J600" s="431"/>
      <c r="K600" s="434"/>
      <c r="L600" s="437"/>
      <c r="M600" s="440"/>
    </row>
    <row r="601" spans="1:13" s="20" customFormat="1" ht="15" customHeight="1">
      <c r="A601" s="423"/>
      <c r="B601" s="424"/>
      <c r="C601" s="425"/>
      <c r="D601" s="426"/>
      <c r="E601" s="129"/>
      <c r="F601" s="164" t="str">
        <f>IF(E601&lt;&gt;"",VLOOKUP(E601,コード表!$C$2:$D$160,2,FALSE),"")</f>
        <v/>
      </c>
      <c r="G601" s="157"/>
      <c r="H601" s="429"/>
      <c r="I601" s="432"/>
      <c r="J601" s="432"/>
      <c r="K601" s="435"/>
      <c r="L601" s="438"/>
      <c r="M601" s="441"/>
    </row>
    <row r="602" spans="1:13" s="20" customFormat="1" ht="15" customHeight="1">
      <c r="A602" s="421">
        <v>150</v>
      </c>
      <c r="B602" s="424"/>
      <c r="C602" s="425"/>
      <c r="D602" s="426"/>
      <c r="E602" s="130"/>
      <c r="F602" s="162" t="str">
        <f>IF(E602&lt;&gt;"",VLOOKUP(E602,コード表!$C$2:$D$160,2,FALSE),"")</f>
        <v/>
      </c>
      <c r="G602" s="155"/>
      <c r="H602" s="427"/>
      <c r="I602" s="430"/>
      <c r="J602" s="430"/>
      <c r="K602" s="433"/>
      <c r="L602" s="436"/>
      <c r="M602" s="439"/>
    </row>
    <row r="603" spans="1:13" s="20" customFormat="1" ht="15" customHeight="1">
      <c r="A603" s="422"/>
      <c r="B603" s="424"/>
      <c r="C603" s="425"/>
      <c r="D603" s="426"/>
      <c r="E603" s="128"/>
      <c r="F603" s="163" t="str">
        <f>IF(E603&lt;&gt;"",VLOOKUP(E603,コード表!$C$2:$D$160,2,FALSE),"")</f>
        <v/>
      </c>
      <c r="G603" s="156"/>
      <c r="H603" s="428"/>
      <c r="I603" s="431"/>
      <c r="J603" s="431"/>
      <c r="K603" s="434"/>
      <c r="L603" s="437"/>
      <c r="M603" s="440"/>
    </row>
    <row r="604" spans="1:13" s="20" customFormat="1" ht="15" customHeight="1">
      <c r="A604" s="422"/>
      <c r="B604" s="424"/>
      <c r="C604" s="425"/>
      <c r="D604" s="426"/>
      <c r="E604" s="128"/>
      <c r="F604" s="163" t="str">
        <f>IF(E604&lt;&gt;"",VLOOKUP(E604,コード表!$C$2:$D$160,2,FALSE),"")</f>
        <v/>
      </c>
      <c r="G604" s="156"/>
      <c r="H604" s="428"/>
      <c r="I604" s="431"/>
      <c r="J604" s="431"/>
      <c r="K604" s="434"/>
      <c r="L604" s="437"/>
      <c r="M604" s="440"/>
    </row>
    <row r="605" spans="1:13" s="20" customFormat="1" ht="15" customHeight="1" thickBot="1">
      <c r="A605" s="423"/>
      <c r="B605" s="442"/>
      <c r="C605" s="443"/>
      <c r="D605" s="444"/>
      <c r="E605" s="131"/>
      <c r="F605" s="164" t="str">
        <f>IF(E605&lt;&gt;"",VLOOKUP(E605,コード表!$C$2:$D$160,2,FALSE),"")</f>
        <v/>
      </c>
      <c r="G605" s="158"/>
      <c r="H605" s="445"/>
      <c r="I605" s="446"/>
      <c r="J605" s="446"/>
      <c r="K605" s="447"/>
      <c r="L605" s="448"/>
      <c r="M605" s="441"/>
    </row>
  </sheetData>
  <sheetProtection algorithmName="SHA-512" hashValue="nhqqGHfsa57J7Kgfo55QrTUeQ4X0jAAoof3BS4FBsmXsIm7XKRIF7/tUx4CeSzmYu7bmG71Q1XwsmZ/CYPzNtg==" saltValue="R02dzu+2meeK2dQX4BUVFA==" spinCount="100000" sheet="1" selectLockedCells="1"/>
  <mergeCells count="1511">
    <mergeCell ref="L482:L485"/>
    <mergeCell ref="M482:M485"/>
    <mergeCell ref="A482:A485"/>
    <mergeCell ref="B482:B485"/>
    <mergeCell ref="C482:C485"/>
    <mergeCell ref="D482:D485"/>
    <mergeCell ref="H482:H485"/>
    <mergeCell ref="I482:I485"/>
    <mergeCell ref="J482:J485"/>
    <mergeCell ref="K482:K485"/>
    <mergeCell ref="L474:L477"/>
    <mergeCell ref="M474:M477"/>
    <mergeCell ref="A478:A481"/>
    <mergeCell ref="B478:B481"/>
    <mergeCell ref="C478:C481"/>
    <mergeCell ref="D478:D481"/>
    <mergeCell ref="H478:H481"/>
    <mergeCell ref="I478:I481"/>
    <mergeCell ref="J478:J481"/>
    <mergeCell ref="K478:K481"/>
    <mergeCell ref="L478:L481"/>
    <mergeCell ref="M478:M481"/>
    <mergeCell ref="A474:A477"/>
    <mergeCell ref="B474:B477"/>
    <mergeCell ref="C474:C477"/>
    <mergeCell ref="D474:D477"/>
    <mergeCell ref="H474:H477"/>
    <mergeCell ref="I474:I477"/>
    <mergeCell ref="J474:J477"/>
    <mergeCell ref="K474:K477"/>
    <mergeCell ref="L466:L469"/>
    <mergeCell ref="M466:M469"/>
    <mergeCell ref="A470:A473"/>
    <mergeCell ref="B470:B473"/>
    <mergeCell ref="C470:C473"/>
    <mergeCell ref="D470:D473"/>
    <mergeCell ref="H470:H473"/>
    <mergeCell ref="I470:I473"/>
    <mergeCell ref="J470:J473"/>
    <mergeCell ref="K470:K473"/>
    <mergeCell ref="L470:L473"/>
    <mergeCell ref="M470:M473"/>
    <mergeCell ref="A466:A469"/>
    <mergeCell ref="B466:B469"/>
    <mergeCell ref="C466:C469"/>
    <mergeCell ref="D466:D469"/>
    <mergeCell ref="H466:H469"/>
    <mergeCell ref="I466:I469"/>
    <mergeCell ref="J466:J469"/>
    <mergeCell ref="K466:K469"/>
    <mergeCell ref="L458:L461"/>
    <mergeCell ref="M458:M461"/>
    <mergeCell ref="A462:A465"/>
    <mergeCell ref="B462:B465"/>
    <mergeCell ref="C462:C465"/>
    <mergeCell ref="D462:D465"/>
    <mergeCell ref="H462:H465"/>
    <mergeCell ref="I462:I465"/>
    <mergeCell ref="J462:J465"/>
    <mergeCell ref="K462:K465"/>
    <mergeCell ref="L462:L465"/>
    <mergeCell ref="M462:M465"/>
    <mergeCell ref="A458:A461"/>
    <mergeCell ref="B458:B461"/>
    <mergeCell ref="C458:C461"/>
    <mergeCell ref="D458:D461"/>
    <mergeCell ref="H458:H461"/>
    <mergeCell ref="I458:I461"/>
    <mergeCell ref="J458:J461"/>
    <mergeCell ref="K458:K461"/>
    <mergeCell ref="L450:L453"/>
    <mergeCell ref="M450:M453"/>
    <mergeCell ref="A454:A457"/>
    <mergeCell ref="B454:B457"/>
    <mergeCell ref="C454:C457"/>
    <mergeCell ref="D454:D457"/>
    <mergeCell ref="H454:H457"/>
    <mergeCell ref="I454:I457"/>
    <mergeCell ref="J454:J457"/>
    <mergeCell ref="K454:K457"/>
    <mergeCell ref="L454:L457"/>
    <mergeCell ref="M454:M457"/>
    <mergeCell ref="A450:A453"/>
    <mergeCell ref="B450:B453"/>
    <mergeCell ref="C450:C453"/>
    <mergeCell ref="D450:D453"/>
    <mergeCell ref="H450:H453"/>
    <mergeCell ref="I450:I453"/>
    <mergeCell ref="J450:J453"/>
    <mergeCell ref="K450:K453"/>
    <mergeCell ref="L442:L445"/>
    <mergeCell ref="M442:M445"/>
    <mergeCell ref="A446:A449"/>
    <mergeCell ref="B446:B449"/>
    <mergeCell ref="C446:C449"/>
    <mergeCell ref="D446:D449"/>
    <mergeCell ref="H446:H449"/>
    <mergeCell ref="I446:I449"/>
    <mergeCell ref="J446:J449"/>
    <mergeCell ref="K446:K449"/>
    <mergeCell ref="L446:L449"/>
    <mergeCell ref="M446:M449"/>
    <mergeCell ref="A442:A445"/>
    <mergeCell ref="B442:B445"/>
    <mergeCell ref="C442:C445"/>
    <mergeCell ref="D442:D445"/>
    <mergeCell ref="H442:H445"/>
    <mergeCell ref="I442:I445"/>
    <mergeCell ref="J442:J445"/>
    <mergeCell ref="K442:K445"/>
    <mergeCell ref="L434:L437"/>
    <mergeCell ref="M434:M437"/>
    <mergeCell ref="A438:A441"/>
    <mergeCell ref="B438:B441"/>
    <mergeCell ref="C438:C441"/>
    <mergeCell ref="D438:D441"/>
    <mergeCell ref="H438:H441"/>
    <mergeCell ref="I438:I441"/>
    <mergeCell ref="J438:J441"/>
    <mergeCell ref="K438:K441"/>
    <mergeCell ref="L438:L441"/>
    <mergeCell ref="M438:M441"/>
    <mergeCell ref="A434:A437"/>
    <mergeCell ref="B434:B437"/>
    <mergeCell ref="C434:C437"/>
    <mergeCell ref="D434:D437"/>
    <mergeCell ref="H434:H437"/>
    <mergeCell ref="I434:I437"/>
    <mergeCell ref="J434:J437"/>
    <mergeCell ref="K434:K437"/>
    <mergeCell ref="L426:L429"/>
    <mergeCell ref="M426:M429"/>
    <mergeCell ref="A430:A433"/>
    <mergeCell ref="B430:B433"/>
    <mergeCell ref="C430:C433"/>
    <mergeCell ref="D430:D433"/>
    <mergeCell ref="H430:H433"/>
    <mergeCell ref="I430:I433"/>
    <mergeCell ref="J430:J433"/>
    <mergeCell ref="K430:K433"/>
    <mergeCell ref="L430:L433"/>
    <mergeCell ref="M430:M433"/>
    <mergeCell ref="A426:A429"/>
    <mergeCell ref="B426:B429"/>
    <mergeCell ref="C426:C429"/>
    <mergeCell ref="D426:D429"/>
    <mergeCell ref="H426:H429"/>
    <mergeCell ref="I426:I429"/>
    <mergeCell ref="J426:J429"/>
    <mergeCell ref="K426:K429"/>
    <mergeCell ref="L418:L421"/>
    <mergeCell ref="M418:M421"/>
    <mergeCell ref="A422:A425"/>
    <mergeCell ref="B422:B425"/>
    <mergeCell ref="C422:C425"/>
    <mergeCell ref="D422:D425"/>
    <mergeCell ref="H422:H425"/>
    <mergeCell ref="I422:I425"/>
    <mergeCell ref="J422:J425"/>
    <mergeCell ref="K422:K425"/>
    <mergeCell ref="L422:L425"/>
    <mergeCell ref="M422:M425"/>
    <mergeCell ref="A418:A421"/>
    <mergeCell ref="B418:B421"/>
    <mergeCell ref="C418:C421"/>
    <mergeCell ref="D418:D421"/>
    <mergeCell ref="H418:H421"/>
    <mergeCell ref="I418:I421"/>
    <mergeCell ref="J418:J421"/>
    <mergeCell ref="K418:K421"/>
    <mergeCell ref="L410:L413"/>
    <mergeCell ref="M410:M413"/>
    <mergeCell ref="A414:A417"/>
    <mergeCell ref="B414:B417"/>
    <mergeCell ref="C414:C417"/>
    <mergeCell ref="D414:D417"/>
    <mergeCell ref="H414:H417"/>
    <mergeCell ref="I414:I417"/>
    <mergeCell ref="J414:J417"/>
    <mergeCell ref="K414:K417"/>
    <mergeCell ref="L414:L417"/>
    <mergeCell ref="M414:M417"/>
    <mergeCell ref="A410:A413"/>
    <mergeCell ref="B410:B413"/>
    <mergeCell ref="C410:C413"/>
    <mergeCell ref="D410:D413"/>
    <mergeCell ref="H410:H413"/>
    <mergeCell ref="I410:I413"/>
    <mergeCell ref="J410:J413"/>
    <mergeCell ref="K410:K413"/>
    <mergeCell ref="L402:L405"/>
    <mergeCell ref="M402:M405"/>
    <mergeCell ref="A406:A409"/>
    <mergeCell ref="B406:B409"/>
    <mergeCell ref="C406:C409"/>
    <mergeCell ref="D406:D409"/>
    <mergeCell ref="H406:H409"/>
    <mergeCell ref="I406:I409"/>
    <mergeCell ref="J406:J409"/>
    <mergeCell ref="K406:K409"/>
    <mergeCell ref="L406:L409"/>
    <mergeCell ref="M406:M409"/>
    <mergeCell ref="A402:A405"/>
    <mergeCell ref="B402:B405"/>
    <mergeCell ref="C402:C405"/>
    <mergeCell ref="D402:D405"/>
    <mergeCell ref="H402:H405"/>
    <mergeCell ref="I402:I405"/>
    <mergeCell ref="J402:J405"/>
    <mergeCell ref="K402:K405"/>
    <mergeCell ref="L394:L397"/>
    <mergeCell ref="M394:M397"/>
    <mergeCell ref="A398:A401"/>
    <mergeCell ref="B398:B401"/>
    <mergeCell ref="C398:C401"/>
    <mergeCell ref="D398:D401"/>
    <mergeCell ref="H398:H401"/>
    <mergeCell ref="I398:I401"/>
    <mergeCell ref="J398:J401"/>
    <mergeCell ref="K398:K401"/>
    <mergeCell ref="L398:L401"/>
    <mergeCell ref="M398:M401"/>
    <mergeCell ref="A394:A397"/>
    <mergeCell ref="B394:B397"/>
    <mergeCell ref="C394:C397"/>
    <mergeCell ref="D394:D397"/>
    <mergeCell ref="H394:H397"/>
    <mergeCell ref="I394:I397"/>
    <mergeCell ref="J394:J397"/>
    <mergeCell ref="K394:K397"/>
    <mergeCell ref="L386:L389"/>
    <mergeCell ref="M386:M389"/>
    <mergeCell ref="A390:A393"/>
    <mergeCell ref="B390:B393"/>
    <mergeCell ref="C390:C393"/>
    <mergeCell ref="D390:D393"/>
    <mergeCell ref="H390:H393"/>
    <mergeCell ref="I390:I393"/>
    <mergeCell ref="J390:J393"/>
    <mergeCell ref="K390:K393"/>
    <mergeCell ref="L390:L393"/>
    <mergeCell ref="M390:M393"/>
    <mergeCell ref="A386:A389"/>
    <mergeCell ref="B386:B389"/>
    <mergeCell ref="C386:C389"/>
    <mergeCell ref="D386:D389"/>
    <mergeCell ref="H386:H389"/>
    <mergeCell ref="I386:I389"/>
    <mergeCell ref="J386:J389"/>
    <mergeCell ref="K386:K389"/>
    <mergeCell ref="L378:L381"/>
    <mergeCell ref="M378:M381"/>
    <mergeCell ref="A382:A385"/>
    <mergeCell ref="B382:B385"/>
    <mergeCell ref="C382:C385"/>
    <mergeCell ref="D382:D385"/>
    <mergeCell ref="H382:H385"/>
    <mergeCell ref="I382:I385"/>
    <mergeCell ref="J382:J385"/>
    <mergeCell ref="K382:K385"/>
    <mergeCell ref="L382:L385"/>
    <mergeCell ref="M382:M385"/>
    <mergeCell ref="A378:A381"/>
    <mergeCell ref="B378:B381"/>
    <mergeCell ref="C378:C381"/>
    <mergeCell ref="D378:D381"/>
    <mergeCell ref="H378:H381"/>
    <mergeCell ref="I378:I381"/>
    <mergeCell ref="J378:J381"/>
    <mergeCell ref="K378:K381"/>
    <mergeCell ref="L370:L373"/>
    <mergeCell ref="M370:M373"/>
    <mergeCell ref="A374:A377"/>
    <mergeCell ref="B374:B377"/>
    <mergeCell ref="C374:C377"/>
    <mergeCell ref="D374:D377"/>
    <mergeCell ref="H374:H377"/>
    <mergeCell ref="I374:I377"/>
    <mergeCell ref="J374:J377"/>
    <mergeCell ref="K374:K377"/>
    <mergeCell ref="L374:L377"/>
    <mergeCell ref="M374:M377"/>
    <mergeCell ref="A370:A373"/>
    <mergeCell ref="B370:B373"/>
    <mergeCell ref="C370:C373"/>
    <mergeCell ref="D370:D373"/>
    <mergeCell ref="H370:H373"/>
    <mergeCell ref="I370:I373"/>
    <mergeCell ref="J370:J373"/>
    <mergeCell ref="K370:K373"/>
    <mergeCell ref="L362:L365"/>
    <mergeCell ref="M362:M365"/>
    <mergeCell ref="A366:A369"/>
    <mergeCell ref="B366:B369"/>
    <mergeCell ref="C366:C369"/>
    <mergeCell ref="D366:D369"/>
    <mergeCell ref="H366:H369"/>
    <mergeCell ref="I366:I369"/>
    <mergeCell ref="J366:J369"/>
    <mergeCell ref="K366:K369"/>
    <mergeCell ref="L366:L369"/>
    <mergeCell ref="M366:M369"/>
    <mergeCell ref="A362:A365"/>
    <mergeCell ref="B362:B365"/>
    <mergeCell ref="C362:C365"/>
    <mergeCell ref="D362:D365"/>
    <mergeCell ref="H362:H365"/>
    <mergeCell ref="I362:I365"/>
    <mergeCell ref="J362:J365"/>
    <mergeCell ref="K362:K365"/>
    <mergeCell ref="L354:L357"/>
    <mergeCell ref="M354:M357"/>
    <mergeCell ref="A358:A361"/>
    <mergeCell ref="B358:B361"/>
    <mergeCell ref="C358:C361"/>
    <mergeCell ref="D358:D361"/>
    <mergeCell ref="H358:H361"/>
    <mergeCell ref="I358:I361"/>
    <mergeCell ref="J358:J361"/>
    <mergeCell ref="K358:K361"/>
    <mergeCell ref="L358:L361"/>
    <mergeCell ref="M358:M361"/>
    <mergeCell ref="A354:A357"/>
    <mergeCell ref="B354:B357"/>
    <mergeCell ref="C354:C357"/>
    <mergeCell ref="D354:D357"/>
    <mergeCell ref="H354:H357"/>
    <mergeCell ref="I354:I357"/>
    <mergeCell ref="J354:J357"/>
    <mergeCell ref="K354:K357"/>
    <mergeCell ref="L346:L349"/>
    <mergeCell ref="M346:M349"/>
    <mergeCell ref="A350:A353"/>
    <mergeCell ref="B350:B353"/>
    <mergeCell ref="C350:C353"/>
    <mergeCell ref="D350:D353"/>
    <mergeCell ref="H350:H353"/>
    <mergeCell ref="I350:I353"/>
    <mergeCell ref="J350:J353"/>
    <mergeCell ref="K350:K353"/>
    <mergeCell ref="L350:L353"/>
    <mergeCell ref="M350:M353"/>
    <mergeCell ref="A346:A349"/>
    <mergeCell ref="B346:B349"/>
    <mergeCell ref="C346:C349"/>
    <mergeCell ref="D346:D349"/>
    <mergeCell ref="H346:H349"/>
    <mergeCell ref="I346:I349"/>
    <mergeCell ref="J346:J349"/>
    <mergeCell ref="K346:K349"/>
    <mergeCell ref="L338:L341"/>
    <mergeCell ref="M338:M341"/>
    <mergeCell ref="A342:A345"/>
    <mergeCell ref="B342:B345"/>
    <mergeCell ref="C342:C345"/>
    <mergeCell ref="D342:D345"/>
    <mergeCell ref="H342:H345"/>
    <mergeCell ref="I342:I345"/>
    <mergeCell ref="J342:J345"/>
    <mergeCell ref="K342:K345"/>
    <mergeCell ref="L342:L345"/>
    <mergeCell ref="M342:M345"/>
    <mergeCell ref="A338:A341"/>
    <mergeCell ref="B338:B341"/>
    <mergeCell ref="C338:C341"/>
    <mergeCell ref="D338:D341"/>
    <mergeCell ref="H338:H341"/>
    <mergeCell ref="I338:I341"/>
    <mergeCell ref="J338:J341"/>
    <mergeCell ref="K338:K341"/>
    <mergeCell ref="L330:L333"/>
    <mergeCell ref="M330:M333"/>
    <mergeCell ref="A334:A337"/>
    <mergeCell ref="B334:B337"/>
    <mergeCell ref="C334:C337"/>
    <mergeCell ref="D334:D337"/>
    <mergeCell ref="H334:H337"/>
    <mergeCell ref="I334:I337"/>
    <mergeCell ref="J334:J337"/>
    <mergeCell ref="K334:K337"/>
    <mergeCell ref="L334:L337"/>
    <mergeCell ref="M334:M337"/>
    <mergeCell ref="A330:A333"/>
    <mergeCell ref="B330:B333"/>
    <mergeCell ref="C330:C333"/>
    <mergeCell ref="D330:D333"/>
    <mergeCell ref="H330:H333"/>
    <mergeCell ref="I330:I333"/>
    <mergeCell ref="J330:J333"/>
    <mergeCell ref="K330:K333"/>
    <mergeCell ref="L322:L325"/>
    <mergeCell ref="M322:M325"/>
    <mergeCell ref="A326:A329"/>
    <mergeCell ref="B326:B329"/>
    <mergeCell ref="C326:C329"/>
    <mergeCell ref="D326:D329"/>
    <mergeCell ref="H326:H329"/>
    <mergeCell ref="I326:I329"/>
    <mergeCell ref="J326:J329"/>
    <mergeCell ref="K326:K329"/>
    <mergeCell ref="L326:L329"/>
    <mergeCell ref="M326:M329"/>
    <mergeCell ref="A322:A325"/>
    <mergeCell ref="B322:B325"/>
    <mergeCell ref="C322:C325"/>
    <mergeCell ref="D322:D325"/>
    <mergeCell ref="H322:H325"/>
    <mergeCell ref="I322:I325"/>
    <mergeCell ref="J322:J325"/>
    <mergeCell ref="K322:K325"/>
    <mergeCell ref="L314:L317"/>
    <mergeCell ref="M314:M317"/>
    <mergeCell ref="A318:A321"/>
    <mergeCell ref="B318:B321"/>
    <mergeCell ref="C318:C321"/>
    <mergeCell ref="D318:D321"/>
    <mergeCell ref="H318:H321"/>
    <mergeCell ref="I318:I321"/>
    <mergeCell ref="J318:J321"/>
    <mergeCell ref="K318:K321"/>
    <mergeCell ref="L318:L321"/>
    <mergeCell ref="M318:M321"/>
    <mergeCell ref="A314:A317"/>
    <mergeCell ref="B314:B317"/>
    <mergeCell ref="C314:C317"/>
    <mergeCell ref="D314:D317"/>
    <mergeCell ref="H314:H317"/>
    <mergeCell ref="I314:I317"/>
    <mergeCell ref="J314:J317"/>
    <mergeCell ref="K314:K317"/>
    <mergeCell ref="L306:L309"/>
    <mergeCell ref="M306:M309"/>
    <mergeCell ref="A310:A313"/>
    <mergeCell ref="B310:B313"/>
    <mergeCell ref="C310:C313"/>
    <mergeCell ref="D310:D313"/>
    <mergeCell ref="H310:H313"/>
    <mergeCell ref="I310:I313"/>
    <mergeCell ref="J310:J313"/>
    <mergeCell ref="K310:K313"/>
    <mergeCell ref="L310:L313"/>
    <mergeCell ref="M310:M313"/>
    <mergeCell ref="A306:A309"/>
    <mergeCell ref="B306:B309"/>
    <mergeCell ref="C306:C309"/>
    <mergeCell ref="D306:D309"/>
    <mergeCell ref="H306:H309"/>
    <mergeCell ref="I306:I309"/>
    <mergeCell ref="J306:J309"/>
    <mergeCell ref="K306:K309"/>
    <mergeCell ref="L298:L301"/>
    <mergeCell ref="M298:M301"/>
    <mergeCell ref="A302:A305"/>
    <mergeCell ref="B302:B305"/>
    <mergeCell ref="C302:C305"/>
    <mergeCell ref="D302:D305"/>
    <mergeCell ref="H302:H305"/>
    <mergeCell ref="I302:I305"/>
    <mergeCell ref="J302:J305"/>
    <mergeCell ref="K302:K305"/>
    <mergeCell ref="L302:L305"/>
    <mergeCell ref="M302:M305"/>
    <mergeCell ref="A298:A301"/>
    <mergeCell ref="B298:B301"/>
    <mergeCell ref="C298:C301"/>
    <mergeCell ref="D298:D301"/>
    <mergeCell ref="H298:H301"/>
    <mergeCell ref="I298:I301"/>
    <mergeCell ref="J298:J301"/>
    <mergeCell ref="K298:K301"/>
    <mergeCell ref="L290:L293"/>
    <mergeCell ref="M290:M293"/>
    <mergeCell ref="A294:A297"/>
    <mergeCell ref="B294:B297"/>
    <mergeCell ref="C294:C297"/>
    <mergeCell ref="D294:D297"/>
    <mergeCell ref="H294:H297"/>
    <mergeCell ref="I294:I297"/>
    <mergeCell ref="J294:J297"/>
    <mergeCell ref="K294:K297"/>
    <mergeCell ref="L294:L297"/>
    <mergeCell ref="M294:M297"/>
    <mergeCell ref="A290:A293"/>
    <mergeCell ref="B290:B293"/>
    <mergeCell ref="C290:C293"/>
    <mergeCell ref="D290:D293"/>
    <mergeCell ref="H290:H293"/>
    <mergeCell ref="I290:I293"/>
    <mergeCell ref="J290:J293"/>
    <mergeCell ref="K290:K293"/>
    <mergeCell ref="L282:L285"/>
    <mergeCell ref="M282:M285"/>
    <mergeCell ref="A286:A289"/>
    <mergeCell ref="B286:B289"/>
    <mergeCell ref="C286:C289"/>
    <mergeCell ref="D286:D289"/>
    <mergeCell ref="H286:H289"/>
    <mergeCell ref="I286:I289"/>
    <mergeCell ref="J286:J289"/>
    <mergeCell ref="K286:K289"/>
    <mergeCell ref="L286:L289"/>
    <mergeCell ref="M286:M289"/>
    <mergeCell ref="A282:A285"/>
    <mergeCell ref="B282:B285"/>
    <mergeCell ref="C282:C285"/>
    <mergeCell ref="D282:D285"/>
    <mergeCell ref="H282:H285"/>
    <mergeCell ref="I282:I285"/>
    <mergeCell ref="J282:J285"/>
    <mergeCell ref="K282:K285"/>
    <mergeCell ref="L274:L277"/>
    <mergeCell ref="M274:M277"/>
    <mergeCell ref="A278:A281"/>
    <mergeCell ref="B278:B281"/>
    <mergeCell ref="C278:C281"/>
    <mergeCell ref="D278:D281"/>
    <mergeCell ref="H278:H281"/>
    <mergeCell ref="I278:I281"/>
    <mergeCell ref="J278:J281"/>
    <mergeCell ref="K278:K281"/>
    <mergeCell ref="L278:L281"/>
    <mergeCell ref="M278:M281"/>
    <mergeCell ref="A274:A277"/>
    <mergeCell ref="B274:B277"/>
    <mergeCell ref="C274:C277"/>
    <mergeCell ref="D274:D277"/>
    <mergeCell ref="H274:H277"/>
    <mergeCell ref="I274:I277"/>
    <mergeCell ref="J274:J277"/>
    <mergeCell ref="K274:K277"/>
    <mergeCell ref="L266:L269"/>
    <mergeCell ref="M266:M269"/>
    <mergeCell ref="A270:A273"/>
    <mergeCell ref="B270:B273"/>
    <mergeCell ref="C270:C273"/>
    <mergeCell ref="D270:D273"/>
    <mergeCell ref="H270:H273"/>
    <mergeCell ref="I270:I273"/>
    <mergeCell ref="J270:J273"/>
    <mergeCell ref="K270:K273"/>
    <mergeCell ref="L270:L273"/>
    <mergeCell ref="M270:M273"/>
    <mergeCell ref="A266:A269"/>
    <mergeCell ref="B266:B269"/>
    <mergeCell ref="C266:C269"/>
    <mergeCell ref="D266:D269"/>
    <mergeCell ref="H266:H269"/>
    <mergeCell ref="I266:I269"/>
    <mergeCell ref="J266:J269"/>
    <mergeCell ref="K266:K269"/>
    <mergeCell ref="L258:L261"/>
    <mergeCell ref="M258:M261"/>
    <mergeCell ref="A262:A265"/>
    <mergeCell ref="B262:B265"/>
    <mergeCell ref="C262:C265"/>
    <mergeCell ref="D262:D265"/>
    <mergeCell ref="H262:H265"/>
    <mergeCell ref="I262:I265"/>
    <mergeCell ref="J262:J265"/>
    <mergeCell ref="K262:K265"/>
    <mergeCell ref="L262:L265"/>
    <mergeCell ref="M262:M265"/>
    <mergeCell ref="A258:A261"/>
    <mergeCell ref="B258:B261"/>
    <mergeCell ref="C258:C261"/>
    <mergeCell ref="D258:D261"/>
    <mergeCell ref="H258:H261"/>
    <mergeCell ref="I258:I261"/>
    <mergeCell ref="J258:J261"/>
    <mergeCell ref="K258:K261"/>
    <mergeCell ref="L250:L253"/>
    <mergeCell ref="M250:M253"/>
    <mergeCell ref="A254:A257"/>
    <mergeCell ref="B254:B257"/>
    <mergeCell ref="C254:C257"/>
    <mergeCell ref="D254:D257"/>
    <mergeCell ref="H254:H257"/>
    <mergeCell ref="I254:I257"/>
    <mergeCell ref="J254:J257"/>
    <mergeCell ref="K254:K257"/>
    <mergeCell ref="L254:L257"/>
    <mergeCell ref="M254:M257"/>
    <mergeCell ref="A250:A253"/>
    <mergeCell ref="B250:B253"/>
    <mergeCell ref="C250:C253"/>
    <mergeCell ref="D250:D253"/>
    <mergeCell ref="H250:H253"/>
    <mergeCell ref="I250:I253"/>
    <mergeCell ref="J250:J253"/>
    <mergeCell ref="K250:K253"/>
    <mergeCell ref="L242:L245"/>
    <mergeCell ref="M242:M245"/>
    <mergeCell ref="A246:A249"/>
    <mergeCell ref="B246:B249"/>
    <mergeCell ref="C246:C249"/>
    <mergeCell ref="D246:D249"/>
    <mergeCell ref="H246:H249"/>
    <mergeCell ref="I246:I249"/>
    <mergeCell ref="J246:J249"/>
    <mergeCell ref="K246:K249"/>
    <mergeCell ref="L246:L249"/>
    <mergeCell ref="M246:M249"/>
    <mergeCell ref="A242:A245"/>
    <mergeCell ref="B242:B245"/>
    <mergeCell ref="C242:C245"/>
    <mergeCell ref="D242:D245"/>
    <mergeCell ref="H242:H245"/>
    <mergeCell ref="I242:I245"/>
    <mergeCell ref="J242:J245"/>
    <mergeCell ref="K242:K245"/>
    <mergeCell ref="L234:L237"/>
    <mergeCell ref="M234:M237"/>
    <mergeCell ref="A238:A241"/>
    <mergeCell ref="B238:B241"/>
    <mergeCell ref="C238:C241"/>
    <mergeCell ref="D238:D241"/>
    <mergeCell ref="H238:H241"/>
    <mergeCell ref="I238:I241"/>
    <mergeCell ref="J238:J241"/>
    <mergeCell ref="K238:K241"/>
    <mergeCell ref="L238:L241"/>
    <mergeCell ref="M238:M241"/>
    <mergeCell ref="A234:A237"/>
    <mergeCell ref="B234:B237"/>
    <mergeCell ref="C234:C237"/>
    <mergeCell ref="D234:D237"/>
    <mergeCell ref="H234:H237"/>
    <mergeCell ref="I234:I237"/>
    <mergeCell ref="J234:J237"/>
    <mergeCell ref="K234:K237"/>
    <mergeCell ref="L226:L229"/>
    <mergeCell ref="M226:M229"/>
    <mergeCell ref="A230:A233"/>
    <mergeCell ref="B230:B233"/>
    <mergeCell ref="C230:C233"/>
    <mergeCell ref="D230:D233"/>
    <mergeCell ref="H230:H233"/>
    <mergeCell ref="I230:I233"/>
    <mergeCell ref="J230:J233"/>
    <mergeCell ref="K230:K233"/>
    <mergeCell ref="L230:L233"/>
    <mergeCell ref="M230:M233"/>
    <mergeCell ref="A226:A229"/>
    <mergeCell ref="B226:B229"/>
    <mergeCell ref="C226:C229"/>
    <mergeCell ref="D226:D229"/>
    <mergeCell ref="H226:H229"/>
    <mergeCell ref="I226:I229"/>
    <mergeCell ref="J226:J229"/>
    <mergeCell ref="K226:K229"/>
    <mergeCell ref="L218:L221"/>
    <mergeCell ref="M218:M221"/>
    <mergeCell ref="A222:A225"/>
    <mergeCell ref="B222:B225"/>
    <mergeCell ref="C222:C225"/>
    <mergeCell ref="D222:D225"/>
    <mergeCell ref="H222:H225"/>
    <mergeCell ref="I222:I225"/>
    <mergeCell ref="J222:J225"/>
    <mergeCell ref="K222:K225"/>
    <mergeCell ref="L222:L225"/>
    <mergeCell ref="M222:M225"/>
    <mergeCell ref="A218:A221"/>
    <mergeCell ref="B218:B221"/>
    <mergeCell ref="C218:C221"/>
    <mergeCell ref="D218:D221"/>
    <mergeCell ref="H218:H221"/>
    <mergeCell ref="I218:I221"/>
    <mergeCell ref="J218:J221"/>
    <mergeCell ref="K218:K221"/>
    <mergeCell ref="L210:L213"/>
    <mergeCell ref="M210:M213"/>
    <mergeCell ref="A214:A217"/>
    <mergeCell ref="B214:B217"/>
    <mergeCell ref="C214:C217"/>
    <mergeCell ref="D214:D217"/>
    <mergeCell ref="H214:H217"/>
    <mergeCell ref="I214:I217"/>
    <mergeCell ref="J214:J217"/>
    <mergeCell ref="K214:K217"/>
    <mergeCell ref="L214:L217"/>
    <mergeCell ref="M214:M217"/>
    <mergeCell ref="A210:A213"/>
    <mergeCell ref="B210:B213"/>
    <mergeCell ref="C210:C213"/>
    <mergeCell ref="D210:D213"/>
    <mergeCell ref="H210:H213"/>
    <mergeCell ref="I210:I213"/>
    <mergeCell ref="J210:J213"/>
    <mergeCell ref="K210:K213"/>
    <mergeCell ref="L202:L205"/>
    <mergeCell ref="M202:M205"/>
    <mergeCell ref="A206:A209"/>
    <mergeCell ref="B206:B209"/>
    <mergeCell ref="C206:C209"/>
    <mergeCell ref="D206:D209"/>
    <mergeCell ref="H206:H209"/>
    <mergeCell ref="I206:I209"/>
    <mergeCell ref="J206:J209"/>
    <mergeCell ref="K206:K209"/>
    <mergeCell ref="L206:L209"/>
    <mergeCell ref="M206:M209"/>
    <mergeCell ref="A202:A205"/>
    <mergeCell ref="B202:B205"/>
    <mergeCell ref="C202:C205"/>
    <mergeCell ref="D202:D205"/>
    <mergeCell ref="H202:H205"/>
    <mergeCell ref="I202:I205"/>
    <mergeCell ref="J202:J205"/>
    <mergeCell ref="K202:K205"/>
    <mergeCell ref="L194:L197"/>
    <mergeCell ref="M194:M197"/>
    <mergeCell ref="A198:A201"/>
    <mergeCell ref="B198:B201"/>
    <mergeCell ref="C198:C201"/>
    <mergeCell ref="D198:D201"/>
    <mergeCell ref="H198:H201"/>
    <mergeCell ref="I198:I201"/>
    <mergeCell ref="J198:J201"/>
    <mergeCell ref="K198:K201"/>
    <mergeCell ref="L198:L201"/>
    <mergeCell ref="M198:M201"/>
    <mergeCell ref="A194:A197"/>
    <mergeCell ref="B194:B197"/>
    <mergeCell ref="C194:C197"/>
    <mergeCell ref="D194:D197"/>
    <mergeCell ref="H194:H197"/>
    <mergeCell ref="I194:I197"/>
    <mergeCell ref="J194:J197"/>
    <mergeCell ref="K194:K197"/>
    <mergeCell ref="L186:L189"/>
    <mergeCell ref="M186:M189"/>
    <mergeCell ref="A190:A193"/>
    <mergeCell ref="B190:B193"/>
    <mergeCell ref="C190:C193"/>
    <mergeCell ref="D190:D193"/>
    <mergeCell ref="H190:H193"/>
    <mergeCell ref="I190:I193"/>
    <mergeCell ref="J190:J193"/>
    <mergeCell ref="K190:K193"/>
    <mergeCell ref="L190:L193"/>
    <mergeCell ref="M190:M193"/>
    <mergeCell ref="A186:A189"/>
    <mergeCell ref="B186:B189"/>
    <mergeCell ref="C186:C189"/>
    <mergeCell ref="D186:D189"/>
    <mergeCell ref="H186:H189"/>
    <mergeCell ref="I186:I189"/>
    <mergeCell ref="J186:J189"/>
    <mergeCell ref="K186:K189"/>
    <mergeCell ref="L178:L181"/>
    <mergeCell ref="M178:M181"/>
    <mergeCell ref="A182:A185"/>
    <mergeCell ref="B182:B185"/>
    <mergeCell ref="C182:C185"/>
    <mergeCell ref="D182:D185"/>
    <mergeCell ref="H182:H185"/>
    <mergeCell ref="I182:I185"/>
    <mergeCell ref="J182:J185"/>
    <mergeCell ref="K182:K185"/>
    <mergeCell ref="L182:L185"/>
    <mergeCell ref="M182:M185"/>
    <mergeCell ref="A178:A181"/>
    <mergeCell ref="B178:B181"/>
    <mergeCell ref="C178:C181"/>
    <mergeCell ref="D178:D181"/>
    <mergeCell ref="H178:H181"/>
    <mergeCell ref="I178:I181"/>
    <mergeCell ref="J178:J181"/>
    <mergeCell ref="K178:K181"/>
    <mergeCell ref="L170:L173"/>
    <mergeCell ref="M170:M173"/>
    <mergeCell ref="A174:A177"/>
    <mergeCell ref="B174:B177"/>
    <mergeCell ref="C174:C177"/>
    <mergeCell ref="D174:D177"/>
    <mergeCell ref="H174:H177"/>
    <mergeCell ref="I174:I177"/>
    <mergeCell ref="J174:J177"/>
    <mergeCell ref="K174:K177"/>
    <mergeCell ref="L174:L177"/>
    <mergeCell ref="M174:M177"/>
    <mergeCell ref="A170:A173"/>
    <mergeCell ref="B170:B173"/>
    <mergeCell ref="C170:C173"/>
    <mergeCell ref="D170:D173"/>
    <mergeCell ref="H170:H173"/>
    <mergeCell ref="I170:I173"/>
    <mergeCell ref="J170:J173"/>
    <mergeCell ref="K170:K173"/>
    <mergeCell ref="L162:L165"/>
    <mergeCell ref="M162:M165"/>
    <mergeCell ref="A166:A169"/>
    <mergeCell ref="B166:B169"/>
    <mergeCell ref="C166:C169"/>
    <mergeCell ref="D166:D169"/>
    <mergeCell ref="H166:H169"/>
    <mergeCell ref="I166:I169"/>
    <mergeCell ref="J166:J169"/>
    <mergeCell ref="K166:K169"/>
    <mergeCell ref="L166:L169"/>
    <mergeCell ref="M166:M169"/>
    <mergeCell ref="A162:A165"/>
    <mergeCell ref="B162:B165"/>
    <mergeCell ref="C162:C165"/>
    <mergeCell ref="D162:D165"/>
    <mergeCell ref="H162:H165"/>
    <mergeCell ref="I162:I165"/>
    <mergeCell ref="J162:J165"/>
    <mergeCell ref="K162:K165"/>
    <mergeCell ref="L154:L157"/>
    <mergeCell ref="M154:M157"/>
    <mergeCell ref="A158:A161"/>
    <mergeCell ref="B158:B161"/>
    <mergeCell ref="C158:C161"/>
    <mergeCell ref="D158:D161"/>
    <mergeCell ref="H158:H161"/>
    <mergeCell ref="I158:I161"/>
    <mergeCell ref="J158:J161"/>
    <mergeCell ref="K158:K161"/>
    <mergeCell ref="L158:L161"/>
    <mergeCell ref="M158:M161"/>
    <mergeCell ref="A154:A157"/>
    <mergeCell ref="B154:B157"/>
    <mergeCell ref="C154:C157"/>
    <mergeCell ref="D154:D157"/>
    <mergeCell ref="H154:H157"/>
    <mergeCell ref="I154:I157"/>
    <mergeCell ref="J154:J157"/>
    <mergeCell ref="K154:K157"/>
    <mergeCell ref="L146:L149"/>
    <mergeCell ref="M146:M149"/>
    <mergeCell ref="A150:A153"/>
    <mergeCell ref="B150:B153"/>
    <mergeCell ref="C150:C153"/>
    <mergeCell ref="D150:D153"/>
    <mergeCell ref="H150:H153"/>
    <mergeCell ref="I150:I153"/>
    <mergeCell ref="J150:J153"/>
    <mergeCell ref="K150:K153"/>
    <mergeCell ref="L150:L153"/>
    <mergeCell ref="M150:M153"/>
    <mergeCell ref="A146:A149"/>
    <mergeCell ref="B146:B149"/>
    <mergeCell ref="C146:C149"/>
    <mergeCell ref="D146:D149"/>
    <mergeCell ref="H146:H149"/>
    <mergeCell ref="I146:I149"/>
    <mergeCell ref="J146:J149"/>
    <mergeCell ref="K146:K149"/>
    <mergeCell ref="L138:L141"/>
    <mergeCell ref="M138:M141"/>
    <mergeCell ref="A142:A145"/>
    <mergeCell ref="B142:B145"/>
    <mergeCell ref="C142:C145"/>
    <mergeCell ref="D142:D145"/>
    <mergeCell ref="H142:H145"/>
    <mergeCell ref="I142:I145"/>
    <mergeCell ref="J142:J145"/>
    <mergeCell ref="K142:K145"/>
    <mergeCell ref="L142:L145"/>
    <mergeCell ref="M142:M145"/>
    <mergeCell ref="A138:A141"/>
    <mergeCell ref="B138:B141"/>
    <mergeCell ref="C138:C141"/>
    <mergeCell ref="D138:D141"/>
    <mergeCell ref="H138:H141"/>
    <mergeCell ref="I138:I141"/>
    <mergeCell ref="J138:J141"/>
    <mergeCell ref="K138:K141"/>
    <mergeCell ref="L130:L133"/>
    <mergeCell ref="M130:M133"/>
    <mergeCell ref="A134:A137"/>
    <mergeCell ref="B134:B137"/>
    <mergeCell ref="C134:C137"/>
    <mergeCell ref="D134:D137"/>
    <mergeCell ref="H134:H137"/>
    <mergeCell ref="I134:I137"/>
    <mergeCell ref="J134:J137"/>
    <mergeCell ref="K134:K137"/>
    <mergeCell ref="L134:L137"/>
    <mergeCell ref="M134:M137"/>
    <mergeCell ref="A130:A133"/>
    <mergeCell ref="B130:B133"/>
    <mergeCell ref="C130:C133"/>
    <mergeCell ref="D130:D133"/>
    <mergeCell ref="H130:H133"/>
    <mergeCell ref="I130:I133"/>
    <mergeCell ref="J130:J133"/>
    <mergeCell ref="K130:K133"/>
    <mergeCell ref="M98:M101"/>
    <mergeCell ref="M102:M105"/>
    <mergeCell ref="M106:M109"/>
    <mergeCell ref="M110:M113"/>
    <mergeCell ref="M114:M117"/>
    <mergeCell ref="M118:M121"/>
    <mergeCell ref="A2:M2"/>
    <mergeCell ref="A126:A129"/>
    <mergeCell ref="B126:B129"/>
    <mergeCell ref="C126:C129"/>
    <mergeCell ref="D126:D129"/>
    <mergeCell ref="H126:H129"/>
    <mergeCell ref="I126:I129"/>
    <mergeCell ref="J126:J129"/>
    <mergeCell ref="K126:K129"/>
    <mergeCell ref="L126:L129"/>
    <mergeCell ref="M126:M129"/>
    <mergeCell ref="M122:M125"/>
    <mergeCell ref="M6:M9"/>
    <mergeCell ref="M10:M13"/>
    <mergeCell ref="M14:M17"/>
    <mergeCell ref="M18:M21"/>
    <mergeCell ref="M22:M25"/>
    <mergeCell ref="M26:M29"/>
    <mergeCell ref="M30:M33"/>
    <mergeCell ref="M34:M37"/>
    <mergeCell ref="M38:M41"/>
    <mergeCell ref="M42:M45"/>
    <mergeCell ref="M46:M49"/>
    <mergeCell ref="M50:M53"/>
    <mergeCell ref="M54:M57"/>
    <mergeCell ref="M58:M61"/>
    <mergeCell ref="M62:M65"/>
    <mergeCell ref="M66:M69"/>
    <mergeCell ref="M70:M73"/>
    <mergeCell ref="M74:M77"/>
    <mergeCell ref="M78:M81"/>
    <mergeCell ref="M82:M85"/>
    <mergeCell ref="M86:M89"/>
    <mergeCell ref="M90:M93"/>
    <mergeCell ref="M94:M97"/>
    <mergeCell ref="L122:L125"/>
    <mergeCell ref="L118:L121"/>
    <mergeCell ref="A122:A125"/>
    <mergeCell ref="B122:B125"/>
    <mergeCell ref="C122:C125"/>
    <mergeCell ref="D122:D125"/>
    <mergeCell ref="H122:H125"/>
    <mergeCell ref="I122:I125"/>
    <mergeCell ref="J122:J125"/>
    <mergeCell ref="K122:K125"/>
    <mergeCell ref="A118:A121"/>
    <mergeCell ref="B118:B121"/>
    <mergeCell ref="C118:C121"/>
    <mergeCell ref="D118:D121"/>
    <mergeCell ref="H118:H121"/>
    <mergeCell ref="I118:I121"/>
    <mergeCell ref="J118:J121"/>
    <mergeCell ref="K118:K121"/>
    <mergeCell ref="L110:L113"/>
    <mergeCell ref="A114:A117"/>
    <mergeCell ref="B114:B117"/>
    <mergeCell ref="C114:C117"/>
    <mergeCell ref="D114:D117"/>
    <mergeCell ref="H114:H117"/>
    <mergeCell ref="I114:I117"/>
    <mergeCell ref="J114:J117"/>
    <mergeCell ref="K114:K117"/>
    <mergeCell ref="L114:L117"/>
    <mergeCell ref="A110:A113"/>
    <mergeCell ref="B110:B113"/>
    <mergeCell ref="C110:C113"/>
    <mergeCell ref="D110:D113"/>
    <mergeCell ref="H110:H113"/>
    <mergeCell ref="I110:I113"/>
    <mergeCell ref="J110:J113"/>
    <mergeCell ref="K110:K113"/>
    <mergeCell ref="L102:L105"/>
    <mergeCell ref="A106:A109"/>
    <mergeCell ref="B106:B109"/>
    <mergeCell ref="C106:C109"/>
    <mergeCell ref="D106:D109"/>
    <mergeCell ref="H106:H109"/>
    <mergeCell ref="I106:I109"/>
    <mergeCell ref="J106:J109"/>
    <mergeCell ref="K106:K109"/>
    <mergeCell ref="L106:L109"/>
    <mergeCell ref="A102:A105"/>
    <mergeCell ref="B102:B105"/>
    <mergeCell ref="C102:C105"/>
    <mergeCell ref="D102:D105"/>
    <mergeCell ref="H102:H105"/>
    <mergeCell ref="I102:I105"/>
    <mergeCell ref="J102:J105"/>
    <mergeCell ref="K102:K105"/>
    <mergeCell ref="L94:L97"/>
    <mergeCell ref="A98:A101"/>
    <mergeCell ref="B98:B101"/>
    <mergeCell ref="C98:C101"/>
    <mergeCell ref="D98:D101"/>
    <mergeCell ref="H98:H101"/>
    <mergeCell ref="I98:I101"/>
    <mergeCell ref="J98:J101"/>
    <mergeCell ref="K98:K101"/>
    <mergeCell ref="L98:L101"/>
    <mergeCell ref="A94:A97"/>
    <mergeCell ref="B94:B97"/>
    <mergeCell ref="C94:C97"/>
    <mergeCell ref="D94:D97"/>
    <mergeCell ref="H94:H97"/>
    <mergeCell ref="I94:I97"/>
    <mergeCell ref="J94:J97"/>
    <mergeCell ref="K94:K97"/>
    <mergeCell ref="L86:L89"/>
    <mergeCell ref="A90:A93"/>
    <mergeCell ref="B90:B93"/>
    <mergeCell ref="C90:C93"/>
    <mergeCell ref="D90:D93"/>
    <mergeCell ref="H90:H93"/>
    <mergeCell ref="I90:I93"/>
    <mergeCell ref="J90:J93"/>
    <mergeCell ref="K90:K93"/>
    <mergeCell ref="L90:L93"/>
    <mergeCell ref="A86:A89"/>
    <mergeCell ref="B86:B89"/>
    <mergeCell ref="C86:C89"/>
    <mergeCell ref="D86:D89"/>
    <mergeCell ref="H86:H89"/>
    <mergeCell ref="I86:I89"/>
    <mergeCell ref="J86:J89"/>
    <mergeCell ref="K86:K89"/>
    <mergeCell ref="L78:L81"/>
    <mergeCell ref="A82:A85"/>
    <mergeCell ref="B82:B85"/>
    <mergeCell ref="C82:C85"/>
    <mergeCell ref="D82:D85"/>
    <mergeCell ref="H82:H85"/>
    <mergeCell ref="I82:I85"/>
    <mergeCell ref="J82:J85"/>
    <mergeCell ref="K82:K85"/>
    <mergeCell ref="L82:L85"/>
    <mergeCell ref="A78:A81"/>
    <mergeCell ref="B78:B81"/>
    <mergeCell ref="C78:C81"/>
    <mergeCell ref="D78:D81"/>
    <mergeCell ref="H78:H81"/>
    <mergeCell ref="I78:I81"/>
    <mergeCell ref="J78:J81"/>
    <mergeCell ref="K78:K81"/>
    <mergeCell ref="L70:L73"/>
    <mergeCell ref="A74:A77"/>
    <mergeCell ref="B74:B77"/>
    <mergeCell ref="C74:C77"/>
    <mergeCell ref="D74:D77"/>
    <mergeCell ref="H74:H77"/>
    <mergeCell ref="I74:I77"/>
    <mergeCell ref="J74:J77"/>
    <mergeCell ref="K74:K77"/>
    <mergeCell ref="L74:L77"/>
    <mergeCell ref="A70:A73"/>
    <mergeCell ref="B70:B73"/>
    <mergeCell ref="C70:C73"/>
    <mergeCell ref="D70:D73"/>
    <mergeCell ref="H70:H73"/>
    <mergeCell ref="I70:I73"/>
    <mergeCell ref="J70:J73"/>
    <mergeCell ref="K70:K73"/>
    <mergeCell ref="L62:L65"/>
    <mergeCell ref="A66:A69"/>
    <mergeCell ref="B66:B69"/>
    <mergeCell ref="C66:C69"/>
    <mergeCell ref="D66:D69"/>
    <mergeCell ref="H66:H69"/>
    <mergeCell ref="I66:I69"/>
    <mergeCell ref="J66:J69"/>
    <mergeCell ref="K66:K69"/>
    <mergeCell ref="L66:L69"/>
    <mergeCell ref="A62:A65"/>
    <mergeCell ref="B62:B65"/>
    <mergeCell ref="C62:C65"/>
    <mergeCell ref="D62:D65"/>
    <mergeCell ref="H62:H65"/>
    <mergeCell ref="I62:I65"/>
    <mergeCell ref="J62:J65"/>
    <mergeCell ref="K62:K65"/>
    <mergeCell ref="L54:L57"/>
    <mergeCell ref="A58:A61"/>
    <mergeCell ref="B58:B61"/>
    <mergeCell ref="C58:C61"/>
    <mergeCell ref="D58:D61"/>
    <mergeCell ref="H58:H61"/>
    <mergeCell ref="I58:I61"/>
    <mergeCell ref="J58:J61"/>
    <mergeCell ref="K58:K61"/>
    <mergeCell ref="L58:L61"/>
    <mergeCell ref="A54:A57"/>
    <mergeCell ref="B54:B57"/>
    <mergeCell ref="C54:C57"/>
    <mergeCell ref="D54:D57"/>
    <mergeCell ref="H54:H57"/>
    <mergeCell ref="I54:I57"/>
    <mergeCell ref="J54:J57"/>
    <mergeCell ref="K54:K57"/>
    <mergeCell ref="L46:L49"/>
    <mergeCell ref="A50:A53"/>
    <mergeCell ref="B50:B53"/>
    <mergeCell ref="C50:C53"/>
    <mergeCell ref="D50:D53"/>
    <mergeCell ref="H50:H53"/>
    <mergeCell ref="I50:I53"/>
    <mergeCell ref="J50:J53"/>
    <mergeCell ref="K50:K53"/>
    <mergeCell ref="L50:L53"/>
    <mergeCell ref="A46:A49"/>
    <mergeCell ref="B46:B49"/>
    <mergeCell ref="C46:C49"/>
    <mergeCell ref="D46:D49"/>
    <mergeCell ref="H46:H49"/>
    <mergeCell ref="I46:I49"/>
    <mergeCell ref="J46:J49"/>
    <mergeCell ref="K46:K49"/>
    <mergeCell ref="L38:L41"/>
    <mergeCell ref="A42:A45"/>
    <mergeCell ref="B42:B45"/>
    <mergeCell ref="C42:C45"/>
    <mergeCell ref="D42:D45"/>
    <mergeCell ref="H42:H45"/>
    <mergeCell ref="I42:I45"/>
    <mergeCell ref="J42:J45"/>
    <mergeCell ref="K42:K45"/>
    <mergeCell ref="L42:L45"/>
    <mergeCell ref="A38:A41"/>
    <mergeCell ref="B38:B41"/>
    <mergeCell ref="C38:C41"/>
    <mergeCell ref="D38:D41"/>
    <mergeCell ref="H38:H41"/>
    <mergeCell ref="I38:I41"/>
    <mergeCell ref="J38:J41"/>
    <mergeCell ref="K38:K41"/>
    <mergeCell ref="L30:L33"/>
    <mergeCell ref="A34:A37"/>
    <mergeCell ref="B34:B37"/>
    <mergeCell ref="C34:C37"/>
    <mergeCell ref="D34:D37"/>
    <mergeCell ref="H34:H37"/>
    <mergeCell ref="I34:I37"/>
    <mergeCell ref="J34:J37"/>
    <mergeCell ref="K34:K37"/>
    <mergeCell ref="L34:L37"/>
    <mergeCell ref="A30:A33"/>
    <mergeCell ref="B30:B33"/>
    <mergeCell ref="C30:C33"/>
    <mergeCell ref="D30:D33"/>
    <mergeCell ref="H30:H33"/>
    <mergeCell ref="I30:I33"/>
    <mergeCell ref="J30:J33"/>
    <mergeCell ref="K30:K33"/>
    <mergeCell ref="L22:L25"/>
    <mergeCell ref="A26:A29"/>
    <mergeCell ref="B26:B29"/>
    <mergeCell ref="C26:C29"/>
    <mergeCell ref="D26:D29"/>
    <mergeCell ref="H26:H29"/>
    <mergeCell ref="I26:I29"/>
    <mergeCell ref="J26:J29"/>
    <mergeCell ref="K26:K29"/>
    <mergeCell ref="L26:L29"/>
    <mergeCell ref="A22:A25"/>
    <mergeCell ref="B22:B25"/>
    <mergeCell ref="C22:C25"/>
    <mergeCell ref="D22:D25"/>
    <mergeCell ref="H22:H25"/>
    <mergeCell ref="I22:I25"/>
    <mergeCell ref="J22:J25"/>
    <mergeCell ref="K22:K25"/>
    <mergeCell ref="L14:L17"/>
    <mergeCell ref="A18:A21"/>
    <mergeCell ref="B18:B21"/>
    <mergeCell ref="C18:C21"/>
    <mergeCell ref="D18:D21"/>
    <mergeCell ref="H18:H21"/>
    <mergeCell ref="I18:I21"/>
    <mergeCell ref="J18:J21"/>
    <mergeCell ref="K18:K21"/>
    <mergeCell ref="L18:L21"/>
    <mergeCell ref="A14:A17"/>
    <mergeCell ref="B14:B17"/>
    <mergeCell ref="C14:C17"/>
    <mergeCell ref="D14:D17"/>
    <mergeCell ref="H14:H17"/>
    <mergeCell ref="I14:I17"/>
    <mergeCell ref="J14:J17"/>
    <mergeCell ref="K14:K17"/>
    <mergeCell ref="M4:M5"/>
    <mergeCell ref="A4:A5"/>
    <mergeCell ref="B4:B5"/>
    <mergeCell ref="C4:C5"/>
    <mergeCell ref="D4:D5"/>
    <mergeCell ref="H4:J4"/>
    <mergeCell ref="K4:K5"/>
    <mergeCell ref="L4:L5"/>
    <mergeCell ref="E4:F4"/>
    <mergeCell ref="A3:D3"/>
    <mergeCell ref="L6:L9"/>
    <mergeCell ref="A10:A13"/>
    <mergeCell ref="B10:B13"/>
    <mergeCell ref="C10:C13"/>
    <mergeCell ref="D10:D13"/>
    <mergeCell ref="H10:H13"/>
    <mergeCell ref="I10:I13"/>
    <mergeCell ref="J10:J13"/>
    <mergeCell ref="K10:K13"/>
    <mergeCell ref="L10:L13"/>
    <mergeCell ref="A6:A9"/>
    <mergeCell ref="B6:B9"/>
    <mergeCell ref="C6:C9"/>
    <mergeCell ref="D6:D9"/>
    <mergeCell ref="H6:H9"/>
    <mergeCell ref="I6:I9"/>
    <mergeCell ref="J6:J9"/>
    <mergeCell ref="K6:K9"/>
    <mergeCell ref="A486:A489"/>
    <mergeCell ref="B486:B489"/>
    <mergeCell ref="C486:C489"/>
    <mergeCell ref="D486:D489"/>
    <mergeCell ref="H486:H489"/>
    <mergeCell ref="I486:I489"/>
    <mergeCell ref="J486:J489"/>
    <mergeCell ref="K486:K489"/>
    <mergeCell ref="L486:L489"/>
    <mergeCell ref="M486:M489"/>
    <mergeCell ref="A490:A493"/>
    <mergeCell ref="B490:B493"/>
    <mergeCell ref="C490:C493"/>
    <mergeCell ref="D490:D493"/>
    <mergeCell ref="H490:H493"/>
    <mergeCell ref="I490:I493"/>
    <mergeCell ref="J490:J493"/>
    <mergeCell ref="K490:K493"/>
    <mergeCell ref="L490:L493"/>
    <mergeCell ref="M490:M493"/>
    <mergeCell ref="A494:A497"/>
    <mergeCell ref="B494:B497"/>
    <mergeCell ref="C494:C497"/>
    <mergeCell ref="D494:D497"/>
    <mergeCell ref="H494:H497"/>
    <mergeCell ref="I494:I497"/>
    <mergeCell ref="J494:J497"/>
    <mergeCell ref="K494:K497"/>
    <mergeCell ref="L494:L497"/>
    <mergeCell ref="M494:M497"/>
    <mergeCell ref="A498:A501"/>
    <mergeCell ref="B498:B501"/>
    <mergeCell ref="C498:C501"/>
    <mergeCell ref="D498:D501"/>
    <mergeCell ref="H498:H501"/>
    <mergeCell ref="I498:I501"/>
    <mergeCell ref="J498:J501"/>
    <mergeCell ref="K498:K501"/>
    <mergeCell ref="L498:L501"/>
    <mergeCell ref="M498:M501"/>
    <mergeCell ref="A502:A505"/>
    <mergeCell ref="B502:B505"/>
    <mergeCell ref="C502:C505"/>
    <mergeCell ref="D502:D505"/>
    <mergeCell ref="H502:H505"/>
    <mergeCell ref="I502:I505"/>
    <mergeCell ref="J502:J505"/>
    <mergeCell ref="K502:K505"/>
    <mergeCell ref="L502:L505"/>
    <mergeCell ref="M502:M505"/>
    <mergeCell ref="A506:A509"/>
    <mergeCell ref="B506:B509"/>
    <mergeCell ref="C506:C509"/>
    <mergeCell ref="D506:D509"/>
    <mergeCell ref="H506:H509"/>
    <mergeCell ref="I506:I509"/>
    <mergeCell ref="J506:J509"/>
    <mergeCell ref="K506:K509"/>
    <mergeCell ref="L506:L509"/>
    <mergeCell ref="M506:M509"/>
    <mergeCell ref="A510:A513"/>
    <mergeCell ref="B510:B513"/>
    <mergeCell ref="C510:C513"/>
    <mergeCell ref="D510:D513"/>
    <mergeCell ref="H510:H513"/>
    <mergeCell ref="I510:I513"/>
    <mergeCell ref="J510:J513"/>
    <mergeCell ref="K510:K513"/>
    <mergeCell ref="L510:L513"/>
    <mergeCell ref="M510:M513"/>
    <mergeCell ref="A514:A517"/>
    <mergeCell ref="B514:B517"/>
    <mergeCell ref="C514:C517"/>
    <mergeCell ref="D514:D517"/>
    <mergeCell ref="H514:H517"/>
    <mergeCell ref="I514:I517"/>
    <mergeCell ref="J514:J517"/>
    <mergeCell ref="K514:K517"/>
    <mergeCell ref="L514:L517"/>
    <mergeCell ref="M514:M517"/>
    <mergeCell ref="A518:A521"/>
    <mergeCell ref="B518:B521"/>
    <mergeCell ref="C518:C521"/>
    <mergeCell ref="D518:D521"/>
    <mergeCell ref="H518:H521"/>
    <mergeCell ref="I518:I521"/>
    <mergeCell ref="J518:J521"/>
    <mergeCell ref="K518:K521"/>
    <mergeCell ref="L518:L521"/>
    <mergeCell ref="M518:M521"/>
    <mergeCell ref="A522:A525"/>
    <mergeCell ref="B522:B525"/>
    <mergeCell ref="C522:C525"/>
    <mergeCell ref="D522:D525"/>
    <mergeCell ref="H522:H525"/>
    <mergeCell ref="I522:I525"/>
    <mergeCell ref="J522:J525"/>
    <mergeCell ref="K522:K525"/>
    <mergeCell ref="L522:L525"/>
    <mergeCell ref="M522:M525"/>
    <mergeCell ref="A526:A529"/>
    <mergeCell ref="B526:B529"/>
    <mergeCell ref="C526:C529"/>
    <mergeCell ref="D526:D529"/>
    <mergeCell ref="H526:H529"/>
    <mergeCell ref="I526:I529"/>
    <mergeCell ref="J526:J529"/>
    <mergeCell ref="K526:K529"/>
    <mergeCell ref="L526:L529"/>
    <mergeCell ref="M526:M529"/>
    <mergeCell ref="A530:A533"/>
    <mergeCell ref="B530:B533"/>
    <mergeCell ref="C530:C533"/>
    <mergeCell ref="D530:D533"/>
    <mergeCell ref="H530:H533"/>
    <mergeCell ref="I530:I533"/>
    <mergeCell ref="J530:J533"/>
    <mergeCell ref="K530:K533"/>
    <mergeCell ref="L530:L533"/>
    <mergeCell ref="M530:M533"/>
    <mergeCell ref="A534:A537"/>
    <mergeCell ref="B534:B537"/>
    <mergeCell ref="C534:C537"/>
    <mergeCell ref="D534:D537"/>
    <mergeCell ref="H534:H537"/>
    <mergeCell ref="I534:I537"/>
    <mergeCell ref="J534:J537"/>
    <mergeCell ref="K534:K537"/>
    <mergeCell ref="L534:L537"/>
    <mergeCell ref="M534:M537"/>
    <mergeCell ref="A538:A541"/>
    <mergeCell ref="B538:B541"/>
    <mergeCell ref="C538:C541"/>
    <mergeCell ref="D538:D541"/>
    <mergeCell ref="H538:H541"/>
    <mergeCell ref="I538:I541"/>
    <mergeCell ref="J538:J541"/>
    <mergeCell ref="K538:K541"/>
    <mergeCell ref="L538:L541"/>
    <mergeCell ref="M538:M541"/>
    <mergeCell ref="A542:A545"/>
    <mergeCell ref="B542:B545"/>
    <mergeCell ref="C542:C545"/>
    <mergeCell ref="D542:D545"/>
    <mergeCell ref="H542:H545"/>
    <mergeCell ref="I542:I545"/>
    <mergeCell ref="J542:J545"/>
    <mergeCell ref="K542:K545"/>
    <mergeCell ref="L542:L545"/>
    <mergeCell ref="M542:M545"/>
    <mergeCell ref="A546:A549"/>
    <mergeCell ref="B546:B549"/>
    <mergeCell ref="C546:C549"/>
    <mergeCell ref="D546:D549"/>
    <mergeCell ref="H546:H549"/>
    <mergeCell ref="I546:I549"/>
    <mergeCell ref="J546:J549"/>
    <mergeCell ref="K546:K549"/>
    <mergeCell ref="L546:L549"/>
    <mergeCell ref="M546:M549"/>
    <mergeCell ref="A550:A553"/>
    <mergeCell ref="B550:B553"/>
    <mergeCell ref="C550:C553"/>
    <mergeCell ref="D550:D553"/>
    <mergeCell ref="H550:H553"/>
    <mergeCell ref="I550:I553"/>
    <mergeCell ref="J550:J553"/>
    <mergeCell ref="K550:K553"/>
    <mergeCell ref="L550:L553"/>
    <mergeCell ref="M550:M553"/>
    <mergeCell ref="A554:A557"/>
    <mergeCell ref="B554:B557"/>
    <mergeCell ref="C554:C557"/>
    <mergeCell ref="D554:D557"/>
    <mergeCell ref="H554:H557"/>
    <mergeCell ref="I554:I557"/>
    <mergeCell ref="J554:J557"/>
    <mergeCell ref="K554:K557"/>
    <mergeCell ref="L554:L557"/>
    <mergeCell ref="M554:M557"/>
    <mergeCell ref="A558:A561"/>
    <mergeCell ref="B558:B561"/>
    <mergeCell ref="C558:C561"/>
    <mergeCell ref="D558:D561"/>
    <mergeCell ref="H558:H561"/>
    <mergeCell ref="I558:I561"/>
    <mergeCell ref="J558:J561"/>
    <mergeCell ref="K558:K561"/>
    <mergeCell ref="L558:L561"/>
    <mergeCell ref="M558:M561"/>
    <mergeCell ref="A562:A565"/>
    <mergeCell ref="B562:B565"/>
    <mergeCell ref="C562:C565"/>
    <mergeCell ref="D562:D565"/>
    <mergeCell ref="H562:H565"/>
    <mergeCell ref="I562:I565"/>
    <mergeCell ref="J562:J565"/>
    <mergeCell ref="K562:K565"/>
    <mergeCell ref="L562:L565"/>
    <mergeCell ref="M562:M565"/>
    <mergeCell ref="A566:A569"/>
    <mergeCell ref="B566:B569"/>
    <mergeCell ref="C566:C569"/>
    <mergeCell ref="D566:D569"/>
    <mergeCell ref="H566:H569"/>
    <mergeCell ref="I566:I569"/>
    <mergeCell ref="J566:J569"/>
    <mergeCell ref="K566:K569"/>
    <mergeCell ref="L566:L569"/>
    <mergeCell ref="M566:M569"/>
    <mergeCell ref="A570:A573"/>
    <mergeCell ref="B570:B573"/>
    <mergeCell ref="C570:C573"/>
    <mergeCell ref="D570:D573"/>
    <mergeCell ref="H570:H573"/>
    <mergeCell ref="I570:I573"/>
    <mergeCell ref="J570:J573"/>
    <mergeCell ref="K570:K573"/>
    <mergeCell ref="L570:L573"/>
    <mergeCell ref="M570:M573"/>
    <mergeCell ref="A574:A577"/>
    <mergeCell ref="B574:B577"/>
    <mergeCell ref="C574:C577"/>
    <mergeCell ref="D574:D577"/>
    <mergeCell ref="H574:H577"/>
    <mergeCell ref="I574:I577"/>
    <mergeCell ref="J574:J577"/>
    <mergeCell ref="K574:K577"/>
    <mergeCell ref="L574:L577"/>
    <mergeCell ref="M574:M577"/>
    <mergeCell ref="A578:A581"/>
    <mergeCell ref="B578:B581"/>
    <mergeCell ref="C578:C581"/>
    <mergeCell ref="D578:D581"/>
    <mergeCell ref="H578:H581"/>
    <mergeCell ref="I578:I581"/>
    <mergeCell ref="J578:J581"/>
    <mergeCell ref="K578:K581"/>
    <mergeCell ref="L578:L581"/>
    <mergeCell ref="M578:M581"/>
    <mergeCell ref="A582:A585"/>
    <mergeCell ref="B582:B585"/>
    <mergeCell ref="C582:C585"/>
    <mergeCell ref="D582:D585"/>
    <mergeCell ref="H582:H585"/>
    <mergeCell ref="I582:I585"/>
    <mergeCell ref="J582:J585"/>
    <mergeCell ref="K582:K585"/>
    <mergeCell ref="L582:L585"/>
    <mergeCell ref="M582:M585"/>
    <mergeCell ref="A586:A589"/>
    <mergeCell ref="B586:B589"/>
    <mergeCell ref="C586:C589"/>
    <mergeCell ref="D586:D589"/>
    <mergeCell ref="H586:H589"/>
    <mergeCell ref="I586:I589"/>
    <mergeCell ref="J586:J589"/>
    <mergeCell ref="K586:K589"/>
    <mergeCell ref="L586:L589"/>
    <mergeCell ref="M586:M589"/>
    <mergeCell ref="A590:A593"/>
    <mergeCell ref="B590:B593"/>
    <mergeCell ref="C590:C593"/>
    <mergeCell ref="D590:D593"/>
    <mergeCell ref="H590:H593"/>
    <mergeCell ref="I590:I593"/>
    <mergeCell ref="J590:J593"/>
    <mergeCell ref="K590:K593"/>
    <mergeCell ref="L590:L593"/>
    <mergeCell ref="M590:M593"/>
    <mergeCell ref="A594:A597"/>
    <mergeCell ref="B594:B597"/>
    <mergeCell ref="C594:C597"/>
    <mergeCell ref="D594:D597"/>
    <mergeCell ref="H594:H597"/>
    <mergeCell ref="I594:I597"/>
    <mergeCell ref="J594:J597"/>
    <mergeCell ref="K594:K597"/>
    <mergeCell ref="L594:L597"/>
    <mergeCell ref="M594:M597"/>
    <mergeCell ref="A598:A601"/>
    <mergeCell ref="B598:B601"/>
    <mergeCell ref="C598:C601"/>
    <mergeCell ref="D598:D601"/>
    <mergeCell ref="H598:H601"/>
    <mergeCell ref="I598:I601"/>
    <mergeCell ref="J598:J601"/>
    <mergeCell ref="K598:K601"/>
    <mergeCell ref="L598:L601"/>
    <mergeCell ref="M598:M601"/>
    <mergeCell ref="A602:A605"/>
    <mergeCell ref="B602:B605"/>
    <mergeCell ref="C602:C605"/>
    <mergeCell ref="D602:D605"/>
    <mergeCell ref="H602:H605"/>
    <mergeCell ref="I602:I605"/>
    <mergeCell ref="J602:J605"/>
    <mergeCell ref="K602:K605"/>
    <mergeCell ref="L602:L605"/>
    <mergeCell ref="M602:M605"/>
  </mergeCells>
  <phoneticPr fontId="4"/>
  <conditionalFormatting sqref="F6:F605">
    <cfRule type="containsErrors" dxfId="2" priority="1">
      <formula>ISERROR(F6)</formula>
    </cfRule>
  </conditionalFormatting>
  <dataValidations xWindow="638" yWindow="398" count="7">
    <dataValidation imeMode="off" allowBlank="1" showInputMessage="1" showErrorMessage="1" promptTitle="「技術職員有資格区分コード表」を参照" prompt="該当するコードを入力" sqref="E6:E605" xr:uid="{00000000-0002-0000-0100-000000000000}"/>
    <dataValidation type="textLength" operator="lessThanOrEqual" allowBlank="1" showInputMessage="1" showErrorMessage="1" sqref="H6:H605" xr:uid="{00000000-0002-0000-0100-000001000000}">
      <formula1>10</formula1>
    </dataValidation>
    <dataValidation imeMode="fullKatakana" allowBlank="1" showInputMessage="1" showErrorMessage="1" promptTitle="全角カナ" prompt=" " sqref="C6:C605" xr:uid="{00000000-0002-0000-0100-000002000000}"/>
    <dataValidation type="date" operator="greaterThanOrEqual" allowBlank="1" showInputMessage="1" showErrorMessage="1" sqref="D6:D605" xr:uid="{00000000-0002-0000-0100-000003000000}">
      <formula1>1900/1/1</formula1>
    </dataValidation>
    <dataValidation type="list" allowBlank="1" showInputMessage="1" showErrorMessage="1" promptTitle="リスト選択" prompt=" " sqref="K6:L605" xr:uid="{00000000-0002-0000-0100-000004000000}">
      <formula1>",○"</formula1>
    </dataValidation>
    <dataValidation type="date" operator="greaterThanOrEqual" allowBlank="1" showInputMessage="1" showErrorMessage="1" sqref="I6:I9 I126:I129 I246:I249 I366:I369 I486:I489" xr:uid="{00000000-0002-0000-0100-000005000000}">
      <formula1>1</formula1>
    </dataValidation>
    <dataValidation imeMode="hiragana" allowBlank="1" showInputMessage="1" showErrorMessage="1" promptTitle="全角" prompt=" " sqref="B6:B605" xr:uid="{00000000-0002-0000-0100-000006000000}"/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Header>&amp;RNo.&amp;P</oddHeader>
  </headerFooter>
  <rowBreaks count="2" manualBreakCount="2">
    <brk id="4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0"/>
  <sheetViews>
    <sheetView workbookViewId="0"/>
  </sheetViews>
  <sheetFormatPr defaultRowHeight="13.5"/>
  <cols>
    <col min="1" max="1" width="1.75" style="19" customWidth="1"/>
    <col min="2" max="2" width="9" style="19"/>
    <col min="3" max="3" width="11.125" style="19" bestFit="1" customWidth="1"/>
    <col min="4" max="4" width="54.25" style="19" bestFit="1" customWidth="1"/>
    <col min="5" max="5" width="1.875" style="19" customWidth="1"/>
  </cols>
  <sheetData>
    <row r="1" spans="1:5" ht="14.25">
      <c r="A1" s="20"/>
      <c r="B1" s="482" t="s">
        <v>546</v>
      </c>
      <c r="C1" s="482"/>
      <c r="D1" s="482"/>
      <c r="E1" s="20"/>
    </row>
    <row r="2" spans="1:5">
      <c r="A2" s="20"/>
      <c r="B2" s="132" t="s">
        <v>547</v>
      </c>
      <c r="C2" s="132" t="s">
        <v>442</v>
      </c>
      <c r="D2" s="132" t="s">
        <v>32</v>
      </c>
      <c r="E2" s="20"/>
    </row>
    <row r="3" spans="1:5">
      <c r="A3" s="20"/>
      <c r="B3" s="133" t="s">
        <v>548</v>
      </c>
      <c r="C3" s="134" t="s">
        <v>549</v>
      </c>
      <c r="D3" s="134" t="s">
        <v>550</v>
      </c>
      <c r="E3" s="20"/>
    </row>
    <row r="4" spans="1:5">
      <c r="A4" s="20"/>
      <c r="B4" s="135" t="s">
        <v>548</v>
      </c>
      <c r="C4" s="134" t="s">
        <v>551</v>
      </c>
      <c r="D4" s="134" t="s">
        <v>552</v>
      </c>
      <c r="E4" s="20"/>
    </row>
    <row r="5" spans="1:5">
      <c r="A5" s="20"/>
      <c r="B5" s="135" t="s">
        <v>548</v>
      </c>
      <c r="C5" s="134" t="s">
        <v>553</v>
      </c>
      <c r="D5" s="134" t="s">
        <v>554</v>
      </c>
      <c r="E5" s="20"/>
    </row>
    <row r="6" spans="1:5">
      <c r="A6" s="20"/>
      <c r="B6" s="135" t="s">
        <v>548</v>
      </c>
      <c r="C6" s="134" t="s">
        <v>555</v>
      </c>
      <c r="D6" s="134" t="s">
        <v>556</v>
      </c>
      <c r="E6" s="20"/>
    </row>
    <row r="7" spans="1:5">
      <c r="A7" s="20"/>
      <c r="B7" s="135" t="s">
        <v>548</v>
      </c>
      <c r="C7" s="134" t="s">
        <v>557</v>
      </c>
      <c r="D7" s="134" t="s">
        <v>558</v>
      </c>
      <c r="E7" s="20"/>
    </row>
    <row r="8" spans="1:5">
      <c r="A8" s="20"/>
      <c r="B8" s="135" t="s">
        <v>548</v>
      </c>
      <c r="C8" s="134" t="s">
        <v>559</v>
      </c>
      <c r="D8" s="134" t="s">
        <v>560</v>
      </c>
      <c r="E8" s="20"/>
    </row>
    <row r="9" spans="1:5">
      <c r="A9" s="20"/>
      <c r="B9" s="135" t="s">
        <v>548</v>
      </c>
      <c r="C9" s="134" t="s">
        <v>561</v>
      </c>
      <c r="D9" s="134" t="s">
        <v>562</v>
      </c>
      <c r="E9" s="20"/>
    </row>
    <row r="10" spans="1:5">
      <c r="A10" s="20"/>
      <c r="B10" s="136" t="s">
        <v>548</v>
      </c>
      <c r="C10" s="134" t="s">
        <v>563</v>
      </c>
      <c r="D10" s="134" t="s">
        <v>564</v>
      </c>
      <c r="E10" s="20"/>
    </row>
    <row r="11" spans="1:5">
      <c r="A11" s="20"/>
      <c r="B11" s="137" t="s">
        <v>565</v>
      </c>
      <c r="C11" s="134" t="s">
        <v>331</v>
      </c>
      <c r="D11" s="134" t="s">
        <v>234</v>
      </c>
      <c r="E11" s="20"/>
    </row>
    <row r="12" spans="1:5">
      <c r="A12" s="20"/>
      <c r="B12" s="135" t="s">
        <v>565</v>
      </c>
      <c r="C12" s="134" t="s">
        <v>332</v>
      </c>
      <c r="D12" s="134" t="s">
        <v>235</v>
      </c>
      <c r="E12" s="20"/>
    </row>
    <row r="13" spans="1:5">
      <c r="A13" s="20"/>
      <c r="B13" s="135" t="s">
        <v>565</v>
      </c>
      <c r="C13" s="134" t="s">
        <v>333</v>
      </c>
      <c r="D13" s="134" t="s">
        <v>854</v>
      </c>
      <c r="E13" s="20"/>
    </row>
    <row r="14" spans="1:5">
      <c r="A14" s="20"/>
      <c r="B14" s="135"/>
      <c r="C14" s="134" t="s">
        <v>853</v>
      </c>
      <c r="D14" s="134" t="s">
        <v>855</v>
      </c>
      <c r="E14" s="20"/>
    </row>
    <row r="15" spans="1:5">
      <c r="A15" s="20"/>
      <c r="B15" s="135" t="s">
        <v>565</v>
      </c>
      <c r="C15" s="134" t="s">
        <v>334</v>
      </c>
      <c r="D15" s="134" t="s">
        <v>236</v>
      </c>
      <c r="E15" s="20"/>
    </row>
    <row r="16" spans="1:5">
      <c r="A16" s="20"/>
      <c r="B16" s="135" t="s">
        <v>565</v>
      </c>
      <c r="C16" s="134" t="s">
        <v>335</v>
      </c>
      <c r="D16" s="134" t="s">
        <v>237</v>
      </c>
      <c r="E16" s="20"/>
    </row>
    <row r="17" spans="1:5">
      <c r="A17" s="20"/>
      <c r="B17" s="135" t="s">
        <v>565</v>
      </c>
      <c r="C17" s="134" t="s">
        <v>336</v>
      </c>
      <c r="D17" s="134" t="s">
        <v>238</v>
      </c>
      <c r="E17" s="20"/>
    </row>
    <row r="18" spans="1:5">
      <c r="A18" s="20"/>
      <c r="B18" s="135" t="s">
        <v>565</v>
      </c>
      <c r="C18" s="134" t="s">
        <v>337</v>
      </c>
      <c r="D18" s="134" t="s">
        <v>239</v>
      </c>
      <c r="E18" s="20"/>
    </row>
    <row r="19" spans="1:5">
      <c r="A19" s="20"/>
      <c r="B19" s="135" t="s">
        <v>565</v>
      </c>
      <c r="C19" s="134" t="s">
        <v>338</v>
      </c>
      <c r="D19" s="134" t="s">
        <v>240</v>
      </c>
      <c r="E19" s="20"/>
    </row>
    <row r="20" spans="1:5">
      <c r="A20" s="20"/>
      <c r="B20" s="135" t="s">
        <v>565</v>
      </c>
      <c r="C20" s="134" t="s">
        <v>339</v>
      </c>
      <c r="D20" s="134" t="s">
        <v>241</v>
      </c>
      <c r="E20" s="20"/>
    </row>
    <row r="21" spans="1:5">
      <c r="A21" s="20"/>
      <c r="B21" s="135" t="s">
        <v>565</v>
      </c>
      <c r="C21" s="134" t="s">
        <v>340</v>
      </c>
      <c r="D21" s="134" t="s">
        <v>242</v>
      </c>
      <c r="E21" s="20"/>
    </row>
    <row r="22" spans="1:5">
      <c r="A22" s="20"/>
      <c r="B22" s="135" t="s">
        <v>565</v>
      </c>
      <c r="C22" s="134" t="s">
        <v>341</v>
      </c>
      <c r="D22" s="134" t="s">
        <v>243</v>
      </c>
      <c r="E22" s="20"/>
    </row>
    <row r="23" spans="1:5">
      <c r="A23" s="20"/>
      <c r="B23" s="135" t="s">
        <v>565</v>
      </c>
      <c r="C23" s="134" t="s">
        <v>342</v>
      </c>
      <c r="D23" s="134" t="s">
        <v>244</v>
      </c>
      <c r="E23" s="20"/>
    </row>
    <row r="24" spans="1:5">
      <c r="A24" s="20"/>
      <c r="B24" s="135" t="s">
        <v>565</v>
      </c>
      <c r="C24" s="134" t="s">
        <v>343</v>
      </c>
      <c r="D24" s="134" t="s">
        <v>245</v>
      </c>
      <c r="E24" s="20"/>
    </row>
    <row r="25" spans="1:5">
      <c r="A25" s="20"/>
      <c r="B25" s="135" t="s">
        <v>565</v>
      </c>
      <c r="C25" s="134" t="s">
        <v>344</v>
      </c>
      <c r="D25" s="134" t="s">
        <v>246</v>
      </c>
      <c r="E25" s="20"/>
    </row>
    <row r="26" spans="1:5">
      <c r="A26" s="20"/>
      <c r="B26" s="135" t="s">
        <v>565</v>
      </c>
      <c r="C26" s="134" t="s">
        <v>345</v>
      </c>
      <c r="D26" s="134" t="s">
        <v>247</v>
      </c>
      <c r="E26" s="20"/>
    </row>
    <row r="27" spans="1:5">
      <c r="A27" s="20"/>
      <c r="B27" s="135" t="s">
        <v>565</v>
      </c>
      <c r="C27" s="134" t="s">
        <v>346</v>
      </c>
      <c r="D27" s="134" t="s">
        <v>248</v>
      </c>
      <c r="E27" s="20"/>
    </row>
    <row r="28" spans="1:5">
      <c r="A28" s="20"/>
      <c r="B28" s="135" t="s">
        <v>565</v>
      </c>
      <c r="C28" s="134" t="s">
        <v>347</v>
      </c>
      <c r="D28" s="134" t="s">
        <v>249</v>
      </c>
      <c r="E28" s="20"/>
    </row>
    <row r="29" spans="1:5">
      <c r="A29" s="20"/>
      <c r="B29" s="135" t="s">
        <v>565</v>
      </c>
      <c r="C29" s="134" t="s">
        <v>348</v>
      </c>
      <c r="D29" s="134" t="s">
        <v>250</v>
      </c>
      <c r="E29" s="20"/>
    </row>
    <row r="30" spans="1:5">
      <c r="A30" s="20"/>
      <c r="B30" s="135" t="s">
        <v>565</v>
      </c>
      <c r="C30" s="134" t="s">
        <v>349</v>
      </c>
      <c r="D30" s="134" t="s">
        <v>251</v>
      </c>
      <c r="E30" s="20"/>
    </row>
    <row r="31" spans="1:5">
      <c r="A31" s="20"/>
      <c r="B31" s="135" t="s">
        <v>565</v>
      </c>
      <c r="C31" s="134" t="s">
        <v>350</v>
      </c>
      <c r="D31" s="134" t="s">
        <v>252</v>
      </c>
      <c r="E31" s="20"/>
    </row>
    <row r="32" spans="1:5">
      <c r="A32" s="20"/>
      <c r="B32" s="135" t="s">
        <v>565</v>
      </c>
      <c r="C32" s="134" t="s">
        <v>351</v>
      </c>
      <c r="D32" s="134" t="s">
        <v>253</v>
      </c>
      <c r="E32" s="20"/>
    </row>
    <row r="33" spans="1:5">
      <c r="A33" s="20"/>
      <c r="B33" s="135" t="s">
        <v>565</v>
      </c>
      <c r="C33" s="134" t="s">
        <v>352</v>
      </c>
      <c r="D33" s="134" t="s">
        <v>254</v>
      </c>
      <c r="E33" s="20"/>
    </row>
    <row r="34" spans="1:5">
      <c r="A34" s="20"/>
      <c r="B34" s="135" t="s">
        <v>565</v>
      </c>
      <c r="C34" s="134" t="s">
        <v>353</v>
      </c>
      <c r="D34" s="134" t="s">
        <v>255</v>
      </c>
      <c r="E34" s="20"/>
    </row>
    <row r="35" spans="1:5">
      <c r="A35" s="20"/>
      <c r="B35" s="135" t="s">
        <v>565</v>
      </c>
      <c r="C35" s="134" t="s">
        <v>354</v>
      </c>
      <c r="D35" s="134" t="s">
        <v>256</v>
      </c>
      <c r="E35" s="20"/>
    </row>
    <row r="36" spans="1:5">
      <c r="A36" s="20"/>
      <c r="B36" s="135" t="s">
        <v>565</v>
      </c>
      <c r="C36" s="134" t="s">
        <v>355</v>
      </c>
      <c r="D36" s="134" t="s">
        <v>257</v>
      </c>
      <c r="E36" s="20"/>
    </row>
    <row r="37" spans="1:5">
      <c r="A37" s="20"/>
      <c r="B37" s="135" t="s">
        <v>565</v>
      </c>
      <c r="C37" s="134" t="s">
        <v>356</v>
      </c>
      <c r="D37" s="134" t="s">
        <v>258</v>
      </c>
      <c r="E37" s="20"/>
    </row>
    <row r="38" spans="1:5">
      <c r="A38" s="20"/>
      <c r="B38" s="135" t="s">
        <v>565</v>
      </c>
      <c r="C38" s="134" t="s">
        <v>357</v>
      </c>
      <c r="D38" s="134" t="s">
        <v>259</v>
      </c>
      <c r="E38" s="20"/>
    </row>
    <row r="39" spans="1:5">
      <c r="A39" s="20"/>
      <c r="B39" s="135" t="s">
        <v>565</v>
      </c>
      <c r="C39" s="134" t="s">
        <v>358</v>
      </c>
      <c r="D39" s="134" t="s">
        <v>260</v>
      </c>
      <c r="E39" s="20"/>
    </row>
    <row r="40" spans="1:5">
      <c r="A40" s="20"/>
      <c r="B40" s="135" t="s">
        <v>565</v>
      </c>
      <c r="C40" s="134" t="s">
        <v>359</v>
      </c>
      <c r="D40" s="134" t="s">
        <v>261</v>
      </c>
      <c r="E40" s="20"/>
    </row>
    <row r="41" spans="1:5">
      <c r="A41" s="20"/>
      <c r="B41" s="135" t="s">
        <v>565</v>
      </c>
      <c r="C41" s="134" t="s">
        <v>360</v>
      </c>
      <c r="D41" s="134" t="s">
        <v>262</v>
      </c>
      <c r="E41" s="20"/>
    </row>
    <row r="42" spans="1:5">
      <c r="A42" s="20"/>
      <c r="B42" s="135" t="s">
        <v>565</v>
      </c>
      <c r="C42" s="134" t="s">
        <v>361</v>
      </c>
      <c r="D42" s="134" t="s">
        <v>263</v>
      </c>
      <c r="E42" s="20"/>
    </row>
    <row r="43" spans="1:5">
      <c r="A43" s="20"/>
      <c r="B43" s="135" t="s">
        <v>565</v>
      </c>
      <c r="C43" s="134" t="s">
        <v>362</v>
      </c>
      <c r="D43" s="134" t="s">
        <v>264</v>
      </c>
      <c r="E43" s="20"/>
    </row>
    <row r="44" spans="1:5">
      <c r="A44" s="20"/>
      <c r="B44" s="135" t="s">
        <v>565</v>
      </c>
      <c r="C44" s="134" t="s">
        <v>363</v>
      </c>
      <c r="D44" s="134" t="s">
        <v>265</v>
      </c>
      <c r="E44" s="20"/>
    </row>
    <row r="45" spans="1:5">
      <c r="A45" s="20"/>
      <c r="B45" s="135" t="s">
        <v>565</v>
      </c>
      <c r="C45" s="134" t="s">
        <v>364</v>
      </c>
      <c r="D45" s="134" t="s">
        <v>266</v>
      </c>
      <c r="E45" s="20"/>
    </row>
    <row r="46" spans="1:5">
      <c r="A46" s="20"/>
      <c r="B46" s="135" t="s">
        <v>565</v>
      </c>
      <c r="C46" s="134" t="s">
        <v>365</v>
      </c>
      <c r="D46" s="134" t="s">
        <v>267</v>
      </c>
      <c r="E46" s="20"/>
    </row>
    <row r="47" spans="1:5">
      <c r="A47" s="20"/>
      <c r="B47" s="135" t="s">
        <v>565</v>
      </c>
      <c r="C47" s="134" t="s">
        <v>366</v>
      </c>
      <c r="D47" s="134" t="s">
        <v>268</v>
      </c>
      <c r="E47" s="20"/>
    </row>
    <row r="48" spans="1:5">
      <c r="A48" s="20"/>
      <c r="B48" s="135" t="s">
        <v>565</v>
      </c>
      <c r="C48" s="134" t="s">
        <v>367</v>
      </c>
      <c r="D48" s="134" t="s">
        <v>269</v>
      </c>
      <c r="E48" s="20"/>
    </row>
    <row r="49" spans="1:5">
      <c r="A49" s="20"/>
      <c r="B49" s="135" t="s">
        <v>565</v>
      </c>
      <c r="C49" s="134" t="s">
        <v>368</v>
      </c>
      <c r="D49" s="134" t="s">
        <v>270</v>
      </c>
      <c r="E49" s="20"/>
    </row>
    <row r="50" spans="1:5">
      <c r="A50" s="20"/>
      <c r="B50" s="135" t="s">
        <v>565</v>
      </c>
      <c r="C50" s="134" t="s">
        <v>369</v>
      </c>
      <c r="D50" s="134" t="s">
        <v>271</v>
      </c>
      <c r="E50" s="20"/>
    </row>
    <row r="51" spans="1:5">
      <c r="A51" s="20"/>
      <c r="B51" s="135" t="s">
        <v>565</v>
      </c>
      <c r="C51" s="134" t="s">
        <v>370</v>
      </c>
      <c r="D51" s="134" t="s">
        <v>272</v>
      </c>
      <c r="E51" s="20"/>
    </row>
    <row r="52" spans="1:5">
      <c r="A52" s="20"/>
      <c r="B52" s="135" t="s">
        <v>565</v>
      </c>
      <c r="C52" s="134" t="s">
        <v>371</v>
      </c>
      <c r="D52" s="134" t="s">
        <v>273</v>
      </c>
      <c r="E52" s="20"/>
    </row>
    <row r="53" spans="1:5">
      <c r="A53" s="20"/>
      <c r="B53" s="135" t="s">
        <v>565</v>
      </c>
      <c r="C53" s="134" t="s">
        <v>372</v>
      </c>
      <c r="D53" s="134" t="s">
        <v>274</v>
      </c>
      <c r="E53" s="20"/>
    </row>
    <row r="54" spans="1:5">
      <c r="A54" s="20"/>
      <c r="B54" s="135" t="s">
        <v>565</v>
      </c>
      <c r="C54" s="134" t="s">
        <v>373</v>
      </c>
      <c r="D54" s="134" t="s">
        <v>275</v>
      </c>
      <c r="E54" s="20"/>
    </row>
    <row r="55" spans="1:5">
      <c r="A55" s="20"/>
      <c r="B55" s="135" t="s">
        <v>565</v>
      </c>
      <c r="C55" s="134" t="s">
        <v>374</v>
      </c>
      <c r="D55" s="134" t="s">
        <v>276</v>
      </c>
      <c r="E55" s="20"/>
    </row>
    <row r="56" spans="1:5">
      <c r="A56" s="20"/>
      <c r="B56" s="135" t="s">
        <v>565</v>
      </c>
      <c r="C56" s="134" t="s">
        <v>375</v>
      </c>
      <c r="D56" s="134" t="s">
        <v>277</v>
      </c>
      <c r="E56" s="20"/>
    </row>
    <row r="57" spans="1:5">
      <c r="A57" s="20"/>
      <c r="B57" s="135" t="s">
        <v>565</v>
      </c>
      <c r="C57" s="134" t="s">
        <v>376</v>
      </c>
      <c r="D57" s="134" t="s">
        <v>278</v>
      </c>
      <c r="E57" s="20"/>
    </row>
    <row r="58" spans="1:5">
      <c r="A58" s="20"/>
      <c r="B58" s="135" t="s">
        <v>565</v>
      </c>
      <c r="C58" s="134" t="s">
        <v>377</v>
      </c>
      <c r="D58" s="134" t="s">
        <v>279</v>
      </c>
      <c r="E58" s="20"/>
    </row>
    <row r="59" spans="1:5">
      <c r="A59" s="20"/>
      <c r="B59" s="135" t="s">
        <v>565</v>
      </c>
      <c r="C59" s="134" t="s">
        <v>378</v>
      </c>
      <c r="D59" s="134" t="s">
        <v>280</v>
      </c>
      <c r="E59" s="20"/>
    </row>
    <row r="60" spans="1:5">
      <c r="A60" s="20"/>
      <c r="B60" s="135" t="s">
        <v>565</v>
      </c>
      <c r="C60" s="134" t="s">
        <v>379</v>
      </c>
      <c r="D60" s="134" t="s">
        <v>281</v>
      </c>
      <c r="E60" s="20"/>
    </row>
    <row r="61" spans="1:5">
      <c r="A61" s="20"/>
      <c r="B61" s="135" t="s">
        <v>565</v>
      </c>
      <c r="C61" s="134" t="s">
        <v>380</v>
      </c>
      <c r="D61" s="134" t="s">
        <v>282</v>
      </c>
      <c r="E61" s="20"/>
    </row>
    <row r="62" spans="1:5">
      <c r="A62" s="20"/>
      <c r="B62" s="135" t="s">
        <v>565</v>
      </c>
      <c r="C62" s="134" t="s">
        <v>381</v>
      </c>
      <c r="D62" s="134" t="s">
        <v>283</v>
      </c>
      <c r="E62" s="20"/>
    </row>
    <row r="63" spans="1:5">
      <c r="A63" s="20"/>
      <c r="B63" s="135" t="s">
        <v>565</v>
      </c>
      <c r="C63" s="134" t="s">
        <v>382</v>
      </c>
      <c r="D63" s="134" t="s">
        <v>284</v>
      </c>
      <c r="E63" s="20"/>
    </row>
    <row r="64" spans="1:5">
      <c r="A64" s="20"/>
      <c r="B64" s="135" t="s">
        <v>565</v>
      </c>
      <c r="C64" s="134" t="s">
        <v>383</v>
      </c>
      <c r="D64" s="134" t="s">
        <v>285</v>
      </c>
      <c r="E64" s="20"/>
    </row>
    <row r="65" spans="1:5">
      <c r="A65" s="20"/>
      <c r="B65" s="135" t="s">
        <v>565</v>
      </c>
      <c r="C65" s="134" t="s">
        <v>384</v>
      </c>
      <c r="D65" s="134" t="s">
        <v>286</v>
      </c>
      <c r="E65" s="20"/>
    </row>
    <row r="66" spans="1:5">
      <c r="A66" s="20"/>
      <c r="B66" s="135" t="s">
        <v>565</v>
      </c>
      <c r="C66" s="134" t="s">
        <v>385</v>
      </c>
      <c r="D66" s="134" t="s">
        <v>287</v>
      </c>
      <c r="E66" s="20"/>
    </row>
    <row r="67" spans="1:5">
      <c r="A67" s="20"/>
      <c r="B67" s="135" t="s">
        <v>565</v>
      </c>
      <c r="C67" s="134" t="s">
        <v>386</v>
      </c>
      <c r="D67" s="134" t="s">
        <v>288</v>
      </c>
      <c r="E67" s="20"/>
    </row>
    <row r="68" spans="1:5">
      <c r="A68" s="20"/>
      <c r="B68" s="135" t="s">
        <v>565</v>
      </c>
      <c r="C68" s="134" t="s">
        <v>387</v>
      </c>
      <c r="D68" s="134" t="s">
        <v>289</v>
      </c>
      <c r="E68" s="20"/>
    </row>
    <row r="69" spans="1:5">
      <c r="A69" s="20"/>
      <c r="B69" s="135" t="s">
        <v>565</v>
      </c>
      <c r="C69" s="134" t="s">
        <v>388</v>
      </c>
      <c r="D69" s="134" t="s">
        <v>290</v>
      </c>
      <c r="E69" s="20"/>
    </row>
    <row r="70" spans="1:5">
      <c r="A70" s="20"/>
      <c r="B70" s="135" t="s">
        <v>565</v>
      </c>
      <c r="C70" s="134" t="s">
        <v>389</v>
      </c>
      <c r="D70" s="134" t="s">
        <v>291</v>
      </c>
      <c r="E70" s="20"/>
    </row>
    <row r="71" spans="1:5">
      <c r="A71" s="20"/>
      <c r="B71" s="135" t="s">
        <v>565</v>
      </c>
      <c r="C71" s="134" t="s">
        <v>390</v>
      </c>
      <c r="D71" s="134" t="s">
        <v>292</v>
      </c>
      <c r="E71" s="20"/>
    </row>
    <row r="72" spans="1:5">
      <c r="A72" s="20"/>
      <c r="B72" s="135" t="s">
        <v>565</v>
      </c>
      <c r="C72" s="134" t="s">
        <v>391</v>
      </c>
      <c r="D72" s="134" t="s">
        <v>293</v>
      </c>
      <c r="E72" s="20"/>
    </row>
    <row r="73" spans="1:5">
      <c r="A73" s="20"/>
      <c r="B73" s="135" t="s">
        <v>565</v>
      </c>
      <c r="C73" s="134" t="s">
        <v>392</v>
      </c>
      <c r="D73" s="134" t="s">
        <v>294</v>
      </c>
      <c r="E73" s="20"/>
    </row>
    <row r="74" spans="1:5">
      <c r="A74" s="20"/>
      <c r="B74" s="135" t="s">
        <v>565</v>
      </c>
      <c r="C74" s="134" t="s">
        <v>393</v>
      </c>
      <c r="D74" s="134" t="s">
        <v>295</v>
      </c>
      <c r="E74" s="20"/>
    </row>
    <row r="75" spans="1:5">
      <c r="A75" s="20"/>
      <c r="B75" s="135" t="s">
        <v>565</v>
      </c>
      <c r="C75" s="134" t="s">
        <v>394</v>
      </c>
      <c r="D75" s="134" t="s">
        <v>296</v>
      </c>
      <c r="E75" s="20"/>
    </row>
    <row r="76" spans="1:5">
      <c r="A76" s="20"/>
      <c r="B76" s="135" t="s">
        <v>565</v>
      </c>
      <c r="C76" s="134" t="s">
        <v>395</v>
      </c>
      <c r="D76" s="134" t="s">
        <v>297</v>
      </c>
      <c r="E76" s="20"/>
    </row>
    <row r="77" spans="1:5">
      <c r="A77" s="20"/>
      <c r="B77" s="135" t="s">
        <v>565</v>
      </c>
      <c r="C77" s="134" t="s">
        <v>396</v>
      </c>
      <c r="D77" s="134" t="s">
        <v>298</v>
      </c>
      <c r="E77" s="20"/>
    </row>
    <row r="78" spans="1:5">
      <c r="A78" s="20"/>
      <c r="B78" s="135" t="s">
        <v>565</v>
      </c>
      <c r="C78" s="134" t="s">
        <v>397</v>
      </c>
      <c r="D78" s="134" t="s">
        <v>299</v>
      </c>
      <c r="E78" s="20"/>
    </row>
    <row r="79" spans="1:5">
      <c r="A79" s="20"/>
      <c r="B79" s="135" t="s">
        <v>565</v>
      </c>
      <c r="C79" s="134" t="s">
        <v>398</v>
      </c>
      <c r="D79" s="134" t="s">
        <v>300</v>
      </c>
      <c r="E79" s="20"/>
    </row>
    <row r="80" spans="1:5">
      <c r="A80" s="20"/>
      <c r="B80" s="135" t="s">
        <v>565</v>
      </c>
      <c r="C80" s="134" t="s">
        <v>399</v>
      </c>
      <c r="D80" s="134" t="s">
        <v>301</v>
      </c>
      <c r="E80" s="20"/>
    </row>
    <row r="81" spans="1:5">
      <c r="A81" s="20"/>
      <c r="B81" s="135" t="s">
        <v>565</v>
      </c>
      <c r="C81" s="134" t="s">
        <v>400</v>
      </c>
      <c r="D81" s="134" t="s">
        <v>302</v>
      </c>
      <c r="E81" s="20"/>
    </row>
    <row r="82" spans="1:5">
      <c r="A82" s="20"/>
      <c r="B82" s="135" t="s">
        <v>565</v>
      </c>
      <c r="C82" s="134" t="s">
        <v>401</v>
      </c>
      <c r="D82" s="134" t="s">
        <v>303</v>
      </c>
      <c r="E82" s="20"/>
    </row>
    <row r="83" spans="1:5">
      <c r="A83" s="20"/>
      <c r="B83" s="135" t="s">
        <v>565</v>
      </c>
      <c r="C83" s="134" t="s">
        <v>402</v>
      </c>
      <c r="D83" s="134" t="s">
        <v>304</v>
      </c>
      <c r="E83" s="20"/>
    </row>
    <row r="84" spans="1:5">
      <c r="A84" s="20"/>
      <c r="B84" s="135" t="s">
        <v>565</v>
      </c>
      <c r="C84" s="134" t="s">
        <v>403</v>
      </c>
      <c r="D84" s="134" t="s">
        <v>305</v>
      </c>
      <c r="E84" s="20"/>
    </row>
    <row r="85" spans="1:5">
      <c r="A85" s="20"/>
      <c r="B85" s="135" t="s">
        <v>565</v>
      </c>
      <c r="C85" s="134" t="s">
        <v>404</v>
      </c>
      <c r="D85" s="134" t="s">
        <v>306</v>
      </c>
      <c r="E85" s="20"/>
    </row>
    <row r="86" spans="1:5">
      <c r="A86" s="20"/>
      <c r="B86" s="135" t="s">
        <v>565</v>
      </c>
      <c r="C86" s="134" t="s">
        <v>405</v>
      </c>
      <c r="D86" s="134" t="s">
        <v>307</v>
      </c>
      <c r="E86" s="20"/>
    </row>
    <row r="87" spans="1:5">
      <c r="A87" s="20"/>
      <c r="B87" s="135" t="s">
        <v>565</v>
      </c>
      <c r="C87" s="134" t="s">
        <v>406</v>
      </c>
      <c r="D87" s="134" t="s">
        <v>308</v>
      </c>
      <c r="E87" s="20"/>
    </row>
    <row r="88" spans="1:5">
      <c r="A88" s="20"/>
      <c r="B88" s="135" t="s">
        <v>565</v>
      </c>
      <c r="C88" s="134" t="s">
        <v>407</v>
      </c>
      <c r="D88" s="134" t="s">
        <v>309</v>
      </c>
      <c r="E88" s="20"/>
    </row>
    <row r="89" spans="1:5">
      <c r="A89" s="20"/>
      <c r="B89" s="135" t="s">
        <v>565</v>
      </c>
      <c r="C89" s="134" t="s">
        <v>408</v>
      </c>
      <c r="D89" s="134" t="s">
        <v>310</v>
      </c>
      <c r="E89" s="20"/>
    </row>
    <row r="90" spans="1:5">
      <c r="A90" s="20"/>
      <c r="B90" s="135" t="s">
        <v>565</v>
      </c>
      <c r="C90" s="134" t="s">
        <v>409</v>
      </c>
      <c r="D90" s="134" t="s">
        <v>311</v>
      </c>
      <c r="E90" s="20"/>
    </row>
    <row r="91" spans="1:5">
      <c r="A91" s="20"/>
      <c r="B91" s="135" t="s">
        <v>565</v>
      </c>
      <c r="C91" s="134" t="s">
        <v>410</v>
      </c>
      <c r="D91" s="134" t="s">
        <v>312</v>
      </c>
      <c r="E91" s="20"/>
    </row>
    <row r="92" spans="1:5">
      <c r="A92" s="20"/>
      <c r="B92" s="135" t="s">
        <v>565</v>
      </c>
      <c r="C92" s="134" t="s">
        <v>411</v>
      </c>
      <c r="D92" s="134" t="s">
        <v>313</v>
      </c>
      <c r="E92" s="20"/>
    </row>
    <row r="93" spans="1:5">
      <c r="A93" s="20"/>
      <c r="B93" s="135" t="s">
        <v>565</v>
      </c>
      <c r="C93" s="134" t="s">
        <v>412</v>
      </c>
      <c r="D93" s="134" t="s">
        <v>314</v>
      </c>
      <c r="E93" s="20"/>
    </row>
    <row r="94" spans="1:5">
      <c r="A94" s="20"/>
      <c r="B94" s="135" t="s">
        <v>565</v>
      </c>
      <c r="C94" s="134" t="s">
        <v>413</v>
      </c>
      <c r="D94" s="134" t="s">
        <v>315</v>
      </c>
      <c r="E94" s="20"/>
    </row>
    <row r="95" spans="1:5">
      <c r="A95" s="20"/>
      <c r="B95" s="135" t="s">
        <v>565</v>
      </c>
      <c r="C95" s="134" t="s">
        <v>414</v>
      </c>
      <c r="D95" s="134" t="s">
        <v>316</v>
      </c>
      <c r="E95" s="20"/>
    </row>
    <row r="96" spans="1:5">
      <c r="A96" s="20"/>
      <c r="B96" s="135" t="s">
        <v>565</v>
      </c>
      <c r="C96" s="134" t="s">
        <v>415</v>
      </c>
      <c r="D96" s="134" t="s">
        <v>317</v>
      </c>
      <c r="E96" s="20"/>
    </row>
    <row r="97" spans="1:5">
      <c r="A97" s="20"/>
      <c r="B97" s="135" t="s">
        <v>565</v>
      </c>
      <c r="C97" s="134" t="s">
        <v>416</v>
      </c>
      <c r="D97" s="134" t="s">
        <v>318</v>
      </c>
      <c r="E97" s="20"/>
    </row>
    <row r="98" spans="1:5">
      <c r="A98" s="20"/>
      <c r="B98" s="135" t="s">
        <v>565</v>
      </c>
      <c r="C98" s="134" t="s">
        <v>417</v>
      </c>
      <c r="D98" s="134" t="s">
        <v>319</v>
      </c>
      <c r="E98" s="20"/>
    </row>
    <row r="99" spans="1:5">
      <c r="A99" s="20"/>
      <c r="B99" s="135" t="s">
        <v>565</v>
      </c>
      <c r="C99" s="134" t="s">
        <v>418</v>
      </c>
      <c r="D99" s="134" t="s">
        <v>320</v>
      </c>
      <c r="E99" s="20"/>
    </row>
    <row r="100" spans="1:5">
      <c r="A100" s="20"/>
      <c r="B100" s="135" t="s">
        <v>565</v>
      </c>
      <c r="C100" s="134" t="s">
        <v>419</v>
      </c>
      <c r="D100" s="134" t="s">
        <v>321</v>
      </c>
      <c r="E100" s="20"/>
    </row>
    <row r="101" spans="1:5">
      <c r="A101" s="20"/>
      <c r="B101" s="135" t="s">
        <v>565</v>
      </c>
      <c r="C101" s="134" t="s">
        <v>420</v>
      </c>
      <c r="D101" s="134" t="s">
        <v>322</v>
      </c>
      <c r="E101" s="20"/>
    </row>
    <row r="102" spans="1:5">
      <c r="A102" s="20"/>
      <c r="B102" s="135" t="s">
        <v>565</v>
      </c>
      <c r="C102" s="134" t="s">
        <v>421</v>
      </c>
      <c r="D102" s="134" t="s">
        <v>323</v>
      </c>
      <c r="E102" s="20"/>
    </row>
    <row r="103" spans="1:5">
      <c r="A103" s="20"/>
      <c r="B103" s="135" t="s">
        <v>565</v>
      </c>
      <c r="C103" s="134" t="s">
        <v>422</v>
      </c>
      <c r="D103" s="134" t="s">
        <v>290</v>
      </c>
      <c r="E103" s="20"/>
    </row>
    <row r="104" spans="1:5">
      <c r="A104" s="20"/>
      <c r="B104" s="135" t="s">
        <v>565</v>
      </c>
      <c r="C104" s="134" t="s">
        <v>423</v>
      </c>
      <c r="D104" s="134" t="s">
        <v>324</v>
      </c>
      <c r="E104" s="20"/>
    </row>
    <row r="105" spans="1:5">
      <c r="A105" s="20"/>
      <c r="B105" s="135" t="s">
        <v>565</v>
      </c>
      <c r="C105" s="134" t="s">
        <v>424</v>
      </c>
      <c r="D105" s="134" t="s">
        <v>325</v>
      </c>
      <c r="E105" s="20"/>
    </row>
    <row r="106" spans="1:5">
      <c r="A106" s="20"/>
      <c r="B106" s="135" t="s">
        <v>565</v>
      </c>
      <c r="C106" s="134" t="s">
        <v>425</v>
      </c>
      <c r="D106" s="134" t="s">
        <v>326</v>
      </c>
      <c r="E106" s="20"/>
    </row>
    <row r="107" spans="1:5">
      <c r="A107" s="20"/>
      <c r="B107" s="135" t="s">
        <v>565</v>
      </c>
      <c r="C107" s="134" t="s">
        <v>426</v>
      </c>
      <c r="D107" s="134" t="s">
        <v>327</v>
      </c>
      <c r="E107" s="20"/>
    </row>
    <row r="108" spans="1:5">
      <c r="A108" s="20"/>
      <c r="B108" s="135" t="s">
        <v>565</v>
      </c>
      <c r="C108" s="134" t="s">
        <v>427</v>
      </c>
      <c r="D108" s="134" t="s">
        <v>328</v>
      </c>
      <c r="E108" s="20"/>
    </row>
    <row r="109" spans="1:5">
      <c r="A109" s="20"/>
      <c r="B109" s="135" t="s">
        <v>565</v>
      </c>
      <c r="C109" s="134" t="s">
        <v>428</v>
      </c>
      <c r="D109" s="134" t="s">
        <v>329</v>
      </c>
      <c r="E109" s="20"/>
    </row>
    <row r="110" spans="1:5">
      <c r="A110" s="20"/>
      <c r="B110" s="136" t="s">
        <v>565</v>
      </c>
      <c r="C110" s="134" t="s">
        <v>429</v>
      </c>
      <c r="D110" s="134" t="s">
        <v>330</v>
      </c>
      <c r="E110" s="20"/>
    </row>
    <row r="111" spans="1:5">
      <c r="A111" s="20"/>
      <c r="B111" s="137" t="s">
        <v>566</v>
      </c>
      <c r="C111" s="134" t="s">
        <v>567</v>
      </c>
      <c r="D111" s="134" t="s">
        <v>568</v>
      </c>
      <c r="E111" s="20"/>
    </row>
    <row r="112" spans="1:5">
      <c r="A112" s="20"/>
      <c r="B112" s="135" t="s">
        <v>566</v>
      </c>
      <c r="C112" s="134" t="s">
        <v>569</v>
      </c>
      <c r="D112" s="134" t="s">
        <v>570</v>
      </c>
      <c r="E112" s="20"/>
    </row>
    <row r="113" spans="1:5">
      <c r="A113" s="20"/>
      <c r="B113" s="135" t="s">
        <v>566</v>
      </c>
      <c r="C113" s="134" t="s">
        <v>571</v>
      </c>
      <c r="D113" s="134" t="s">
        <v>572</v>
      </c>
      <c r="E113" s="20"/>
    </row>
    <row r="114" spans="1:5">
      <c r="A114" s="20"/>
      <c r="B114" s="135" t="s">
        <v>566</v>
      </c>
      <c r="C114" s="134" t="s">
        <v>573</v>
      </c>
      <c r="D114" s="134" t="s">
        <v>574</v>
      </c>
      <c r="E114" s="20"/>
    </row>
    <row r="115" spans="1:5">
      <c r="A115" s="20"/>
      <c r="B115" s="135" t="s">
        <v>566</v>
      </c>
      <c r="C115" s="134" t="s">
        <v>575</v>
      </c>
      <c r="D115" s="134" t="s">
        <v>576</v>
      </c>
      <c r="E115" s="20"/>
    </row>
    <row r="116" spans="1:5">
      <c r="A116" s="20"/>
      <c r="B116" s="135" t="s">
        <v>566</v>
      </c>
      <c r="C116" s="134" t="s">
        <v>577</v>
      </c>
      <c r="D116" s="134" t="s">
        <v>578</v>
      </c>
      <c r="E116" s="20"/>
    </row>
    <row r="117" spans="1:5">
      <c r="A117" s="20"/>
      <c r="B117" s="135" t="s">
        <v>566</v>
      </c>
      <c r="C117" s="134" t="s">
        <v>579</v>
      </c>
      <c r="D117" s="134" t="s">
        <v>580</v>
      </c>
      <c r="E117" s="20"/>
    </row>
    <row r="118" spans="1:5">
      <c r="A118" s="20"/>
      <c r="B118" s="135" t="s">
        <v>566</v>
      </c>
      <c r="C118" s="134" t="s">
        <v>581</v>
      </c>
      <c r="D118" s="134" t="s">
        <v>582</v>
      </c>
      <c r="E118" s="20"/>
    </row>
    <row r="119" spans="1:5">
      <c r="A119" s="20"/>
      <c r="B119" s="135" t="s">
        <v>566</v>
      </c>
      <c r="C119" s="134" t="s">
        <v>583</v>
      </c>
      <c r="D119" s="134" t="s">
        <v>584</v>
      </c>
      <c r="E119" s="20"/>
    </row>
    <row r="120" spans="1:5">
      <c r="A120" s="20"/>
      <c r="B120" s="135" t="s">
        <v>566</v>
      </c>
      <c r="C120" s="134" t="s">
        <v>585</v>
      </c>
      <c r="D120" s="134" t="s">
        <v>586</v>
      </c>
      <c r="E120" s="20"/>
    </row>
    <row r="121" spans="1:5">
      <c r="A121" s="20"/>
      <c r="B121" s="135" t="s">
        <v>566</v>
      </c>
      <c r="C121" s="134" t="s">
        <v>587</v>
      </c>
      <c r="D121" s="134" t="s">
        <v>588</v>
      </c>
      <c r="E121" s="20"/>
    </row>
    <row r="122" spans="1:5">
      <c r="A122" s="20"/>
      <c r="B122" s="135" t="s">
        <v>566</v>
      </c>
      <c r="C122" s="134" t="s">
        <v>589</v>
      </c>
      <c r="D122" s="134" t="s">
        <v>590</v>
      </c>
      <c r="E122" s="20"/>
    </row>
    <row r="123" spans="1:5">
      <c r="A123" s="20"/>
      <c r="B123" s="135" t="s">
        <v>566</v>
      </c>
      <c r="C123" s="134" t="s">
        <v>591</v>
      </c>
      <c r="D123" s="134" t="s">
        <v>592</v>
      </c>
      <c r="E123" s="20"/>
    </row>
    <row r="124" spans="1:5">
      <c r="B124" s="135" t="s">
        <v>566</v>
      </c>
      <c r="C124" s="134" t="s">
        <v>593</v>
      </c>
      <c r="D124" s="134" t="s">
        <v>594</v>
      </c>
    </row>
    <row r="125" spans="1:5">
      <c r="B125" s="135" t="s">
        <v>566</v>
      </c>
      <c r="C125" s="134" t="s">
        <v>595</v>
      </c>
      <c r="D125" s="134" t="s">
        <v>596</v>
      </c>
    </row>
    <row r="126" spans="1:5">
      <c r="B126" s="135" t="s">
        <v>566</v>
      </c>
      <c r="C126" s="134" t="s">
        <v>597</v>
      </c>
      <c r="D126" s="134" t="s">
        <v>598</v>
      </c>
    </row>
    <row r="127" spans="1:5">
      <c r="B127" s="135" t="s">
        <v>566</v>
      </c>
      <c r="C127" s="134" t="s">
        <v>599</v>
      </c>
      <c r="D127" s="134" t="s">
        <v>600</v>
      </c>
    </row>
    <row r="128" spans="1:5">
      <c r="B128" s="135" t="s">
        <v>566</v>
      </c>
      <c r="C128" s="134" t="s">
        <v>601</v>
      </c>
      <c r="D128" s="134" t="s">
        <v>602</v>
      </c>
    </row>
    <row r="129" spans="2:4">
      <c r="B129" s="135" t="s">
        <v>566</v>
      </c>
      <c r="C129" s="134" t="s">
        <v>603</v>
      </c>
      <c r="D129" s="134" t="s">
        <v>604</v>
      </c>
    </row>
    <row r="130" spans="2:4">
      <c r="B130" s="135" t="s">
        <v>566</v>
      </c>
      <c r="C130" s="134" t="s">
        <v>605</v>
      </c>
      <c r="D130" s="134" t="s">
        <v>606</v>
      </c>
    </row>
    <row r="131" spans="2:4">
      <c r="B131" s="135" t="s">
        <v>566</v>
      </c>
      <c r="C131" s="134" t="s">
        <v>607</v>
      </c>
      <c r="D131" s="134" t="s">
        <v>608</v>
      </c>
    </row>
    <row r="132" spans="2:4">
      <c r="B132" s="135" t="s">
        <v>566</v>
      </c>
      <c r="C132" s="134" t="s">
        <v>609</v>
      </c>
      <c r="D132" s="134" t="s">
        <v>610</v>
      </c>
    </row>
    <row r="133" spans="2:4">
      <c r="B133" s="135" t="s">
        <v>566</v>
      </c>
      <c r="C133" s="134" t="s">
        <v>611</v>
      </c>
      <c r="D133" s="134" t="s">
        <v>612</v>
      </c>
    </row>
    <row r="134" spans="2:4">
      <c r="B134" s="135" t="s">
        <v>566</v>
      </c>
      <c r="C134" s="134" t="s">
        <v>613</v>
      </c>
      <c r="D134" s="134" t="s">
        <v>614</v>
      </c>
    </row>
    <row r="135" spans="2:4">
      <c r="B135" s="135" t="s">
        <v>566</v>
      </c>
      <c r="C135" s="134" t="s">
        <v>615</v>
      </c>
      <c r="D135" s="134" t="s">
        <v>616</v>
      </c>
    </row>
    <row r="136" spans="2:4">
      <c r="B136" s="135" t="s">
        <v>566</v>
      </c>
      <c r="C136" s="134" t="s">
        <v>617</v>
      </c>
      <c r="D136" s="134" t="s">
        <v>618</v>
      </c>
    </row>
    <row r="137" spans="2:4">
      <c r="B137" s="135" t="s">
        <v>566</v>
      </c>
      <c r="C137" s="134" t="s">
        <v>619</v>
      </c>
      <c r="D137" s="134" t="s">
        <v>620</v>
      </c>
    </row>
    <row r="138" spans="2:4">
      <c r="B138" s="135" t="s">
        <v>566</v>
      </c>
      <c r="C138" s="134" t="s">
        <v>621</v>
      </c>
      <c r="D138" s="134" t="s">
        <v>622</v>
      </c>
    </row>
    <row r="139" spans="2:4">
      <c r="B139" s="135" t="s">
        <v>566</v>
      </c>
      <c r="C139" s="134" t="s">
        <v>623</v>
      </c>
      <c r="D139" s="134" t="s">
        <v>624</v>
      </c>
    </row>
    <row r="140" spans="2:4">
      <c r="B140" s="135" t="s">
        <v>566</v>
      </c>
      <c r="C140" s="134" t="s">
        <v>625</v>
      </c>
      <c r="D140" s="134" t="s">
        <v>626</v>
      </c>
    </row>
    <row r="141" spans="2:4">
      <c r="B141" s="135" t="s">
        <v>566</v>
      </c>
      <c r="C141" s="134" t="s">
        <v>627</v>
      </c>
      <c r="D141" s="134" t="s">
        <v>628</v>
      </c>
    </row>
    <row r="142" spans="2:4">
      <c r="B142" s="135" t="s">
        <v>566</v>
      </c>
      <c r="C142" s="134" t="s">
        <v>629</v>
      </c>
      <c r="D142" s="134" t="s">
        <v>630</v>
      </c>
    </row>
    <row r="143" spans="2:4">
      <c r="B143" s="135" t="s">
        <v>566</v>
      </c>
      <c r="C143" s="134" t="s">
        <v>631</v>
      </c>
      <c r="D143" s="134" t="s">
        <v>632</v>
      </c>
    </row>
    <row r="144" spans="2:4">
      <c r="B144" s="135" t="s">
        <v>566</v>
      </c>
      <c r="C144" s="134" t="s">
        <v>633</v>
      </c>
      <c r="D144" s="134" t="s">
        <v>634</v>
      </c>
    </row>
    <row r="145" spans="2:4">
      <c r="B145" s="135" t="s">
        <v>566</v>
      </c>
      <c r="C145" s="134" t="s">
        <v>635</v>
      </c>
      <c r="D145" s="134" t="s">
        <v>636</v>
      </c>
    </row>
    <row r="146" spans="2:4">
      <c r="B146" s="135" t="s">
        <v>566</v>
      </c>
      <c r="C146" s="134" t="s">
        <v>637</v>
      </c>
      <c r="D146" s="134" t="s">
        <v>638</v>
      </c>
    </row>
    <row r="147" spans="2:4">
      <c r="B147" s="135" t="s">
        <v>566</v>
      </c>
      <c r="C147" s="134" t="s">
        <v>639</v>
      </c>
      <c r="D147" s="134" t="s">
        <v>640</v>
      </c>
    </row>
    <row r="148" spans="2:4">
      <c r="B148" s="135" t="s">
        <v>566</v>
      </c>
      <c r="C148" s="134" t="s">
        <v>641</v>
      </c>
      <c r="D148" s="134" t="s">
        <v>642</v>
      </c>
    </row>
    <row r="149" spans="2:4">
      <c r="B149" s="135" t="s">
        <v>566</v>
      </c>
      <c r="C149" s="134" t="s">
        <v>643</v>
      </c>
      <c r="D149" s="134" t="s">
        <v>644</v>
      </c>
    </row>
    <row r="150" spans="2:4">
      <c r="B150" s="135" t="s">
        <v>566</v>
      </c>
      <c r="C150" s="134" t="s">
        <v>645</v>
      </c>
      <c r="D150" s="134" t="s">
        <v>646</v>
      </c>
    </row>
    <row r="151" spans="2:4">
      <c r="B151" s="135" t="s">
        <v>566</v>
      </c>
      <c r="C151" s="134" t="s">
        <v>647</v>
      </c>
      <c r="D151" s="134" t="s">
        <v>648</v>
      </c>
    </row>
    <row r="152" spans="2:4">
      <c r="B152" s="135" t="s">
        <v>566</v>
      </c>
      <c r="C152" s="134" t="s">
        <v>649</v>
      </c>
      <c r="D152" s="134" t="s">
        <v>650</v>
      </c>
    </row>
    <row r="153" spans="2:4">
      <c r="B153" s="135" t="s">
        <v>566</v>
      </c>
      <c r="C153" s="134" t="s">
        <v>651</v>
      </c>
      <c r="D153" s="134" t="s">
        <v>652</v>
      </c>
    </row>
    <row r="154" spans="2:4">
      <c r="B154" s="135" t="s">
        <v>566</v>
      </c>
      <c r="C154" s="134" t="s">
        <v>653</v>
      </c>
      <c r="D154" s="134" t="s">
        <v>654</v>
      </c>
    </row>
    <row r="155" spans="2:4">
      <c r="B155" s="135" t="s">
        <v>566</v>
      </c>
      <c r="C155" s="134" t="s">
        <v>655</v>
      </c>
      <c r="D155" s="134" t="s">
        <v>656</v>
      </c>
    </row>
    <row r="156" spans="2:4">
      <c r="B156" s="135" t="s">
        <v>566</v>
      </c>
      <c r="C156" s="134" t="s">
        <v>657</v>
      </c>
      <c r="D156" s="134" t="s">
        <v>658</v>
      </c>
    </row>
    <row r="157" spans="2:4">
      <c r="B157" s="135" t="s">
        <v>566</v>
      </c>
      <c r="C157" s="134" t="s">
        <v>659</v>
      </c>
      <c r="D157" s="134" t="s">
        <v>660</v>
      </c>
    </row>
    <row r="158" spans="2:4">
      <c r="B158" s="135" t="s">
        <v>566</v>
      </c>
      <c r="C158" s="134" t="s">
        <v>661</v>
      </c>
      <c r="D158" s="134" t="s">
        <v>662</v>
      </c>
    </row>
    <row r="159" spans="2:4">
      <c r="B159" s="135" t="s">
        <v>566</v>
      </c>
      <c r="C159" s="134" t="s">
        <v>663</v>
      </c>
      <c r="D159" s="134" t="s">
        <v>664</v>
      </c>
    </row>
    <row r="160" spans="2:4">
      <c r="B160" s="136" t="s">
        <v>566</v>
      </c>
      <c r="C160" s="134" t="s">
        <v>665</v>
      </c>
      <c r="D160" s="134" t="s">
        <v>666</v>
      </c>
    </row>
  </sheetData>
  <sheetProtection algorithmName="SHA-512" hashValue="KqS1dBrKYg69Dii/sKceZJY5eo6XbCB5Gs6mr6zHzZMIQ1vA7lCN9LS+d0FSkmMZQoITYTUvlUJXKPojEZjlyg==" saltValue="MivGppwJxMFc6TPVc5bygQ==" spinCount="100000" sheet="1" objects="1" scenarios="1"/>
  <mergeCells count="1">
    <mergeCell ref="B1:D1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3"/>
  <sheetViews>
    <sheetView workbookViewId="0">
      <selection activeCell="E8" sqref="E8"/>
    </sheetView>
  </sheetViews>
  <sheetFormatPr defaultRowHeight="11.25"/>
  <cols>
    <col min="1" max="2" width="13.125" style="15" customWidth="1"/>
    <col min="3" max="3" width="10.5" style="10" bestFit="1" customWidth="1"/>
    <col min="4" max="5" width="15.375" style="10" customWidth="1"/>
    <col min="6" max="6" width="23.375" style="10" customWidth="1"/>
    <col min="7" max="14" width="15" style="10" customWidth="1"/>
    <col min="15" max="16384" width="9" style="10"/>
  </cols>
  <sheetData>
    <row r="1" spans="1:14" ht="15.75" customHeight="1">
      <c r="A1" s="8" t="s">
        <v>94</v>
      </c>
      <c r="B1" s="8" t="s">
        <v>95</v>
      </c>
      <c r="C1" s="9" t="s">
        <v>96</v>
      </c>
      <c r="D1" s="9" t="s">
        <v>97</v>
      </c>
      <c r="E1" s="9" t="s">
        <v>98</v>
      </c>
      <c r="F1" s="9" t="s">
        <v>99</v>
      </c>
      <c r="G1" s="9" t="s">
        <v>100</v>
      </c>
      <c r="H1" s="9"/>
      <c r="I1" s="9"/>
      <c r="J1" s="9"/>
      <c r="K1" s="9"/>
      <c r="L1" s="9"/>
      <c r="M1" s="9"/>
      <c r="N1" s="9" t="s">
        <v>101</v>
      </c>
    </row>
    <row r="2" spans="1:14" ht="12.95" customHeight="1">
      <c r="A2" s="11" t="s">
        <v>102</v>
      </c>
      <c r="B2" s="11" t="s">
        <v>103</v>
      </c>
      <c r="C2" s="12" t="s">
        <v>104</v>
      </c>
      <c r="D2" s="13" t="s">
        <v>105</v>
      </c>
      <c r="E2" s="12"/>
      <c r="F2" s="10">
        <f>業者カード!AI2</f>
        <v>1</v>
      </c>
      <c r="G2" s="14"/>
      <c r="H2" s="14"/>
      <c r="I2" s="14"/>
      <c r="J2" s="14"/>
      <c r="K2" s="14"/>
      <c r="L2" s="14"/>
      <c r="M2" s="14"/>
    </row>
    <row r="3" spans="1:14" ht="12.95" customHeight="1">
      <c r="A3" s="11" t="s">
        <v>106</v>
      </c>
      <c r="B3" s="11"/>
      <c r="C3" s="12" t="s">
        <v>104</v>
      </c>
      <c r="D3" s="13" t="s">
        <v>107</v>
      </c>
      <c r="E3" s="12"/>
      <c r="F3" s="10" t="str">
        <f>業者カード!AK4</f>
        <v>2024121201</v>
      </c>
      <c r="G3" s="14"/>
      <c r="H3" s="14"/>
      <c r="I3" s="14"/>
      <c r="J3" s="14"/>
      <c r="K3" s="14"/>
      <c r="L3" s="14"/>
      <c r="M3" s="14"/>
    </row>
    <row r="4" spans="1:14" ht="12.95" customHeight="1">
      <c r="A4" s="11" t="s">
        <v>108</v>
      </c>
      <c r="B4" s="11"/>
      <c r="C4" s="12" t="s">
        <v>109</v>
      </c>
      <c r="D4" s="13" t="s">
        <v>110</v>
      </c>
      <c r="E4" s="12"/>
      <c r="F4" s="10">
        <f>業者カード!AJ2</f>
        <v>2022</v>
      </c>
      <c r="G4" s="14"/>
      <c r="H4" s="14"/>
      <c r="I4" s="14"/>
      <c r="J4" s="14"/>
      <c r="K4" s="14"/>
      <c r="L4" s="14"/>
      <c r="M4" s="14"/>
    </row>
    <row r="5" spans="1:14" ht="12.95" customHeight="1">
      <c r="A5" s="11" t="s">
        <v>111</v>
      </c>
      <c r="B5" s="11"/>
      <c r="C5" s="12" t="s">
        <v>104</v>
      </c>
      <c r="D5" s="13" t="s">
        <v>112</v>
      </c>
      <c r="E5" s="12"/>
      <c r="F5" s="10">
        <f>業者カード!AI5</f>
        <v>18404</v>
      </c>
      <c r="G5" s="14"/>
      <c r="H5" s="14"/>
      <c r="I5" s="14"/>
      <c r="J5" s="14"/>
      <c r="K5" s="14"/>
      <c r="L5" s="14"/>
      <c r="M5" s="14"/>
    </row>
    <row r="6" spans="1:14" ht="12.95" customHeight="1"/>
    <row r="7" spans="1:14" ht="12.95" customHeight="1">
      <c r="A7" s="11" t="s">
        <v>113</v>
      </c>
      <c r="B7" s="11"/>
      <c r="C7" s="14" t="s">
        <v>96</v>
      </c>
      <c r="D7" s="14" t="s">
        <v>511</v>
      </c>
      <c r="E7" s="14" t="s">
        <v>98</v>
      </c>
      <c r="F7" s="14" t="s">
        <v>99</v>
      </c>
      <c r="G7" s="14" t="s">
        <v>100</v>
      </c>
      <c r="H7" s="14"/>
      <c r="I7" s="14"/>
      <c r="J7" s="14"/>
      <c r="K7" s="14"/>
      <c r="L7" s="14"/>
      <c r="M7" s="14"/>
      <c r="N7" s="14"/>
    </row>
    <row r="8" spans="1:14" ht="12.95" customHeight="1">
      <c r="A8" s="11" t="s">
        <v>33</v>
      </c>
      <c r="B8" s="11"/>
      <c r="C8" s="12" t="s">
        <v>104</v>
      </c>
      <c r="D8" s="12" t="s">
        <v>540</v>
      </c>
      <c r="E8" s="12"/>
      <c r="F8" s="10" t="str">
        <f>IF(業者カード!AB1="","",業者カード!AB1)</f>
        <v/>
      </c>
      <c r="G8" s="14"/>
      <c r="H8" s="14"/>
      <c r="I8" s="14"/>
      <c r="J8" s="14"/>
      <c r="K8" s="14"/>
      <c r="L8" s="14"/>
      <c r="M8" s="14"/>
      <c r="N8" s="10" t="s">
        <v>116</v>
      </c>
    </row>
    <row r="9" spans="1:14" ht="12.95" customHeight="1">
      <c r="A9" s="11" t="s">
        <v>117</v>
      </c>
      <c r="B9" s="11"/>
      <c r="C9" s="12" t="s">
        <v>104</v>
      </c>
      <c r="D9" s="12" t="s">
        <v>118</v>
      </c>
      <c r="E9" s="12"/>
      <c r="F9" s="10" t="str">
        <f>業者カード!AH10</f>
        <v/>
      </c>
      <c r="G9" s="14">
        <f>業者カード!F10</f>
        <v>0</v>
      </c>
      <c r="H9" s="14"/>
      <c r="I9" s="14"/>
      <c r="J9" s="14"/>
      <c r="K9" s="14"/>
      <c r="L9" s="14"/>
      <c r="M9" s="14"/>
    </row>
    <row r="10" spans="1:14" ht="12.95" customHeight="1">
      <c r="A10" s="11" t="s">
        <v>119</v>
      </c>
      <c r="B10" s="11"/>
      <c r="C10" s="12" t="s">
        <v>120</v>
      </c>
      <c r="D10" s="12" t="s">
        <v>121</v>
      </c>
      <c r="E10" s="12" t="s">
        <v>122</v>
      </c>
      <c r="F10" s="10" t="str">
        <f>業者カード!AI10</f>
        <v/>
      </c>
      <c r="G10" s="14">
        <f>業者カード!T10</f>
        <v>0</v>
      </c>
      <c r="H10" s="14"/>
      <c r="I10" s="14"/>
      <c r="J10" s="14"/>
      <c r="K10" s="14"/>
      <c r="L10" s="14"/>
      <c r="M10" s="14"/>
      <c r="N10" s="10" t="s">
        <v>123</v>
      </c>
    </row>
    <row r="11" spans="1:14" ht="12.95" customHeight="1">
      <c r="A11" s="11" t="s">
        <v>454</v>
      </c>
      <c r="B11" s="11"/>
      <c r="C11" s="12" t="s">
        <v>114</v>
      </c>
      <c r="D11" s="12" t="s">
        <v>115</v>
      </c>
      <c r="E11" s="12" t="s">
        <v>455</v>
      </c>
      <c r="F11" s="10" t="str">
        <f>IF(業者カード!F7="","",業者カード!AH7)</f>
        <v/>
      </c>
      <c r="G11" s="14"/>
      <c r="H11" s="14"/>
      <c r="I11" s="14"/>
      <c r="J11" s="14"/>
      <c r="K11" s="14"/>
      <c r="L11" s="14"/>
      <c r="M11" s="14"/>
    </row>
    <row r="12" spans="1:14" ht="12.95" customHeight="1">
      <c r="A12" s="11" t="s">
        <v>456</v>
      </c>
      <c r="B12" s="11"/>
      <c r="C12" s="12" t="s">
        <v>114</v>
      </c>
      <c r="D12" s="12" t="s">
        <v>115</v>
      </c>
      <c r="E12" s="12" t="s">
        <v>457</v>
      </c>
      <c r="F12" s="10" t="str">
        <f>IF(F13=1,IF(業者カード!F9="","",業者カード!AI9),IF(業者カード!F8="","",業者カード!AH8))</f>
        <v/>
      </c>
      <c r="G12" s="14"/>
      <c r="H12" s="14"/>
      <c r="I12" s="14"/>
      <c r="J12" s="14"/>
      <c r="K12" s="14"/>
      <c r="L12" s="14"/>
      <c r="M12" s="14"/>
    </row>
    <row r="13" spans="1:14" ht="12.95" customHeight="1">
      <c r="A13" s="11" t="s">
        <v>534</v>
      </c>
      <c r="B13" s="11"/>
      <c r="C13" s="12" t="s">
        <v>114</v>
      </c>
      <c r="D13" s="12" t="s">
        <v>115</v>
      </c>
      <c r="E13" s="12" t="s">
        <v>538</v>
      </c>
      <c r="F13" s="10">
        <f>業者カード!AH9</f>
        <v>0</v>
      </c>
      <c r="G13" s="14"/>
      <c r="H13" s="14"/>
      <c r="I13" s="14"/>
      <c r="J13" s="14"/>
      <c r="K13" s="14"/>
      <c r="L13" s="14"/>
      <c r="M13" s="14"/>
    </row>
    <row r="14" spans="1:14" ht="12.95" customHeight="1"/>
    <row r="15" spans="1:14" ht="12.95" customHeight="1">
      <c r="A15" s="11" t="s">
        <v>124</v>
      </c>
      <c r="B15" s="11"/>
      <c r="C15" s="14" t="s">
        <v>96</v>
      </c>
      <c r="D15" s="14" t="s">
        <v>511</v>
      </c>
      <c r="E15" s="14" t="s">
        <v>98</v>
      </c>
      <c r="F15" s="14"/>
      <c r="G15" s="14"/>
      <c r="H15" s="14"/>
      <c r="I15" s="14"/>
      <c r="J15" s="14"/>
      <c r="K15" s="14"/>
      <c r="L15" s="14"/>
      <c r="M15" s="14"/>
      <c r="N15" s="14" t="s">
        <v>125</v>
      </c>
    </row>
    <row r="16" spans="1:14" ht="12.95" customHeight="1">
      <c r="A16" s="11" t="s">
        <v>126</v>
      </c>
      <c r="B16" s="11"/>
      <c r="C16" s="12" t="s">
        <v>127</v>
      </c>
      <c r="D16" s="12" t="s">
        <v>128</v>
      </c>
      <c r="E16" s="12"/>
      <c r="F16" s="10" t="str">
        <f>業者カード!AI14</f>
        <v/>
      </c>
      <c r="G16" s="14"/>
      <c r="H16" s="14"/>
      <c r="I16" s="14"/>
      <c r="J16" s="14"/>
      <c r="K16" s="14"/>
      <c r="L16" s="14"/>
      <c r="M16" s="14"/>
      <c r="N16" s="10" t="s">
        <v>129</v>
      </c>
    </row>
    <row r="17" spans="1:14" ht="12.95" customHeight="1">
      <c r="A17" s="11" t="s">
        <v>89</v>
      </c>
      <c r="B17" s="11"/>
      <c r="C17" s="12" t="s">
        <v>120</v>
      </c>
      <c r="D17" s="12" t="s">
        <v>121</v>
      </c>
      <c r="E17" s="12" t="s">
        <v>130</v>
      </c>
      <c r="F17" s="10" t="str">
        <f>IF(業者カード!O14="","",業者カード!AH14)</f>
        <v/>
      </c>
      <c r="G17" s="14"/>
      <c r="H17" s="14"/>
      <c r="I17" s="14"/>
      <c r="J17" s="14"/>
      <c r="K17" s="14"/>
      <c r="L17" s="14"/>
      <c r="M17" s="14"/>
      <c r="N17" s="10" t="s">
        <v>0</v>
      </c>
    </row>
    <row r="18" spans="1:14" ht="12.95" customHeight="1">
      <c r="A18" s="11" t="s">
        <v>131</v>
      </c>
      <c r="B18" s="11"/>
      <c r="C18" s="12" t="s">
        <v>120</v>
      </c>
      <c r="D18" s="12" t="s">
        <v>121</v>
      </c>
      <c r="E18" s="12" t="s">
        <v>132</v>
      </c>
      <c r="F18" s="10" t="str">
        <f>IF(業者カード!O13="","",業者カード!O13)</f>
        <v/>
      </c>
      <c r="G18" s="14"/>
      <c r="H18" s="14"/>
      <c r="I18" s="14"/>
      <c r="J18" s="14"/>
      <c r="K18" s="14"/>
      <c r="L18" s="14"/>
      <c r="M18" s="14"/>
      <c r="N18" s="10" t="s">
        <v>133</v>
      </c>
    </row>
    <row r="19" spans="1:14" ht="12.95" customHeight="1">
      <c r="A19" s="11" t="s">
        <v>134</v>
      </c>
      <c r="B19" s="11"/>
      <c r="C19" s="12" t="s">
        <v>120</v>
      </c>
      <c r="D19" s="12" t="s">
        <v>121</v>
      </c>
      <c r="E19" s="12" t="s">
        <v>135</v>
      </c>
      <c r="F19" s="10" t="str">
        <f>IF(業者カード!AH15="","",業者カード!AH15)</f>
        <v/>
      </c>
      <c r="G19" s="14"/>
      <c r="H19" s="14"/>
      <c r="I19" s="14"/>
      <c r="J19" s="14"/>
      <c r="K19" s="14"/>
      <c r="L19" s="14"/>
      <c r="M19" s="14"/>
      <c r="N19" s="10" t="s">
        <v>134</v>
      </c>
    </row>
    <row r="20" spans="1:14" ht="12.95" customHeight="1">
      <c r="A20" s="11" t="s">
        <v>1</v>
      </c>
      <c r="B20" s="11"/>
      <c r="C20" s="12" t="s">
        <v>120</v>
      </c>
      <c r="D20" s="12" t="s">
        <v>121</v>
      </c>
      <c r="E20" s="12" t="s">
        <v>136</v>
      </c>
      <c r="F20" s="10" t="str">
        <f>IF(業者カード!AH16="","",業者カード!AH16)</f>
        <v/>
      </c>
      <c r="G20" s="14"/>
      <c r="H20" s="14"/>
      <c r="I20" s="14"/>
      <c r="J20" s="14"/>
      <c r="K20" s="14"/>
      <c r="L20" s="14"/>
      <c r="M20" s="14"/>
      <c r="N20" s="10" t="s">
        <v>1</v>
      </c>
    </row>
    <row r="21" spans="1:14" ht="12.95" customHeight="1">
      <c r="A21" s="11" t="s">
        <v>137</v>
      </c>
      <c r="B21" s="11" t="s">
        <v>30</v>
      </c>
      <c r="C21" s="12" t="s">
        <v>120</v>
      </c>
      <c r="D21" s="12" t="s">
        <v>121</v>
      </c>
      <c r="E21" s="12" t="s">
        <v>138</v>
      </c>
      <c r="F21" s="10" t="str">
        <f>IF(業者カード!H20="","",業者カード!H20)</f>
        <v/>
      </c>
      <c r="G21" s="14"/>
      <c r="H21" s="14"/>
      <c r="I21" s="14"/>
      <c r="J21" s="14"/>
      <c r="K21" s="14"/>
      <c r="L21" s="14"/>
      <c r="M21" s="14"/>
      <c r="N21" s="10" t="s">
        <v>30</v>
      </c>
    </row>
    <row r="22" spans="1:14" ht="12.95" customHeight="1">
      <c r="A22" s="11"/>
      <c r="B22" s="11" t="s">
        <v>31</v>
      </c>
      <c r="C22" s="12" t="s">
        <v>139</v>
      </c>
      <c r="D22" s="12" t="s">
        <v>140</v>
      </c>
      <c r="E22" s="12" t="s">
        <v>141</v>
      </c>
      <c r="F22" s="10" t="str">
        <f>IF(業者カード!Q20="","",業者カード!Q20)</f>
        <v/>
      </c>
      <c r="G22" s="14"/>
      <c r="H22" s="14"/>
      <c r="I22" s="14"/>
      <c r="J22" s="14"/>
      <c r="K22" s="14"/>
      <c r="L22" s="14"/>
      <c r="M22" s="14"/>
      <c r="N22" s="10" t="s">
        <v>31</v>
      </c>
    </row>
    <row r="23" spans="1:14" ht="12.95" customHeight="1">
      <c r="A23" s="11"/>
      <c r="B23" s="11" t="s">
        <v>142</v>
      </c>
      <c r="C23" s="12" t="s">
        <v>139</v>
      </c>
      <c r="D23" s="12" t="s">
        <v>140</v>
      </c>
      <c r="E23" s="12" t="s">
        <v>143</v>
      </c>
      <c r="F23" s="10" t="str">
        <f>IF(業者カード!Q19="","",業者カード!Q19)</f>
        <v/>
      </c>
      <c r="G23" s="14"/>
      <c r="H23" s="14"/>
      <c r="I23" s="14"/>
      <c r="J23" s="14"/>
      <c r="K23" s="14"/>
      <c r="L23" s="14"/>
      <c r="M23" s="14"/>
      <c r="N23" s="10" t="s">
        <v>144</v>
      </c>
    </row>
    <row r="24" spans="1:14" ht="12.95" customHeight="1">
      <c r="A24" s="11" t="s">
        <v>2</v>
      </c>
      <c r="B24" s="11"/>
      <c r="C24" s="12" t="s">
        <v>120</v>
      </c>
      <c r="D24" s="12" t="s">
        <v>121</v>
      </c>
      <c r="E24" s="12" t="s">
        <v>145</v>
      </c>
      <c r="F24" s="10" t="str">
        <f>IF(業者カード!F21="","",業者カード!F21)</f>
        <v/>
      </c>
      <c r="G24" s="14"/>
      <c r="H24" s="14"/>
      <c r="I24" s="14"/>
      <c r="J24" s="14"/>
      <c r="K24" s="14"/>
      <c r="L24" s="14"/>
      <c r="M24" s="14"/>
      <c r="N24" s="10" t="s">
        <v>2</v>
      </c>
    </row>
    <row r="25" spans="1:14" ht="12.95" customHeight="1">
      <c r="A25" s="11" t="s">
        <v>146</v>
      </c>
      <c r="B25" s="11"/>
      <c r="C25" s="12" t="s">
        <v>120</v>
      </c>
      <c r="D25" s="12" t="s">
        <v>121</v>
      </c>
      <c r="E25" s="12" t="s">
        <v>147</v>
      </c>
      <c r="F25" s="10" t="str">
        <f>IF(業者カード!F22="","",業者カード!F22)</f>
        <v/>
      </c>
      <c r="G25" s="14"/>
      <c r="H25" s="14"/>
      <c r="I25" s="14"/>
      <c r="J25" s="14"/>
      <c r="K25" s="14"/>
      <c r="L25" s="14"/>
      <c r="M25" s="14"/>
      <c r="N25" s="10" t="s">
        <v>146</v>
      </c>
    </row>
    <row r="26" spans="1:14" ht="12.95" customHeight="1">
      <c r="A26" s="11" t="s">
        <v>148</v>
      </c>
      <c r="B26" s="11"/>
      <c r="C26" s="12" t="s">
        <v>120</v>
      </c>
      <c r="D26" s="12" t="s">
        <v>121</v>
      </c>
      <c r="E26" s="12" t="s">
        <v>149</v>
      </c>
      <c r="F26" s="10" t="str">
        <f>IF(業者カード!F23="","",業者カード!F23)</f>
        <v/>
      </c>
      <c r="G26" s="14"/>
      <c r="H26" s="14"/>
      <c r="I26" s="14"/>
      <c r="J26" s="14"/>
      <c r="K26" s="14"/>
      <c r="L26" s="14"/>
      <c r="M26" s="14"/>
      <c r="N26" s="10" t="s">
        <v>150</v>
      </c>
    </row>
    <row r="27" spans="1:14" ht="12.95" customHeight="1"/>
    <row r="28" spans="1:14" ht="12.95" customHeight="1">
      <c r="A28" s="11" t="s">
        <v>151</v>
      </c>
      <c r="B28" s="11"/>
      <c r="C28" s="14" t="s">
        <v>96</v>
      </c>
      <c r="D28" s="14" t="s">
        <v>511</v>
      </c>
      <c r="E28" s="14" t="s">
        <v>98</v>
      </c>
      <c r="F28" s="14"/>
      <c r="G28" s="14"/>
      <c r="H28" s="14"/>
      <c r="I28" s="14"/>
      <c r="J28" s="14"/>
      <c r="K28" s="14"/>
      <c r="L28" s="14"/>
      <c r="M28" s="14"/>
      <c r="N28" s="14" t="s">
        <v>152</v>
      </c>
    </row>
    <row r="29" spans="1:14" ht="12.95" customHeight="1">
      <c r="A29" s="11" t="s">
        <v>32</v>
      </c>
      <c r="B29" s="11"/>
      <c r="C29" s="12" t="s">
        <v>114</v>
      </c>
      <c r="D29" s="12" t="s">
        <v>121</v>
      </c>
      <c r="E29" s="12" t="s">
        <v>153</v>
      </c>
      <c r="F29" s="10" t="str">
        <f>IF(業者カード!Q27="","",業者カード!AH27)</f>
        <v/>
      </c>
      <c r="G29" s="14"/>
      <c r="H29" s="14"/>
      <c r="I29" s="14"/>
      <c r="J29" s="14"/>
      <c r="K29" s="14"/>
      <c r="L29" s="14"/>
      <c r="M29" s="14"/>
      <c r="N29" s="10" t="s">
        <v>32</v>
      </c>
    </row>
    <row r="30" spans="1:14" ht="12.95" customHeight="1">
      <c r="A30" s="11" t="s">
        <v>154</v>
      </c>
      <c r="B30" s="11"/>
      <c r="C30" s="12" t="s">
        <v>114</v>
      </c>
      <c r="D30" s="12" t="s">
        <v>121</v>
      </c>
      <c r="E30" s="12" t="s">
        <v>155</v>
      </c>
      <c r="F30" s="10" t="str">
        <f>IF(業者カード!Q26="","",業者カード!AH26)</f>
        <v/>
      </c>
      <c r="G30" s="14"/>
      <c r="H30" s="14"/>
      <c r="I30" s="14"/>
      <c r="J30" s="14"/>
      <c r="K30" s="14"/>
      <c r="L30" s="14"/>
      <c r="M30" s="14"/>
      <c r="N30" s="10" t="s">
        <v>133</v>
      </c>
    </row>
    <row r="31" spans="1:14" ht="12.95" customHeight="1">
      <c r="A31" s="11" t="s">
        <v>134</v>
      </c>
      <c r="B31" s="11"/>
      <c r="C31" s="12" t="s">
        <v>114</v>
      </c>
      <c r="D31" s="12" t="s">
        <v>121</v>
      </c>
      <c r="E31" s="12" t="s">
        <v>156</v>
      </c>
      <c r="F31" s="10" t="str">
        <f>IF(業者カード!AH28="","",業者カード!AH28)</f>
        <v/>
      </c>
      <c r="G31" s="14"/>
      <c r="H31" s="14"/>
      <c r="I31" s="14"/>
      <c r="J31" s="14"/>
      <c r="K31" s="14"/>
      <c r="L31" s="14"/>
      <c r="M31" s="14"/>
      <c r="N31" s="10" t="s">
        <v>134</v>
      </c>
    </row>
    <row r="32" spans="1:14" ht="12.95" customHeight="1">
      <c r="A32" s="11" t="s">
        <v>1</v>
      </c>
      <c r="B32" s="11"/>
      <c r="C32" s="12" t="s">
        <v>114</v>
      </c>
      <c r="D32" s="12" t="s">
        <v>121</v>
      </c>
      <c r="E32" s="12" t="s">
        <v>157</v>
      </c>
      <c r="F32" s="10" t="str">
        <f>IF(業者カード!AH29="","",業者カード!AH29)</f>
        <v/>
      </c>
      <c r="G32" s="14"/>
      <c r="H32" s="14"/>
      <c r="I32" s="14"/>
      <c r="J32" s="14"/>
      <c r="K32" s="14"/>
      <c r="L32" s="14"/>
      <c r="M32" s="14"/>
      <c r="N32" s="10" t="s">
        <v>1</v>
      </c>
    </row>
    <row r="33" spans="1:14" ht="12.95" customHeight="1">
      <c r="A33" s="11" t="s">
        <v>137</v>
      </c>
      <c r="B33" s="11" t="s">
        <v>30</v>
      </c>
      <c r="C33" s="12" t="s">
        <v>114</v>
      </c>
      <c r="D33" s="12" t="s">
        <v>121</v>
      </c>
      <c r="E33" s="12" t="s">
        <v>158</v>
      </c>
      <c r="F33" s="10" t="str">
        <f>IF(業者カード!H33="","",業者カード!H33)</f>
        <v/>
      </c>
      <c r="G33" s="14"/>
      <c r="H33" s="14"/>
      <c r="I33" s="14"/>
      <c r="J33" s="14"/>
      <c r="K33" s="14"/>
      <c r="L33" s="14"/>
      <c r="M33" s="14"/>
      <c r="N33" s="10" t="s">
        <v>30</v>
      </c>
    </row>
    <row r="34" spans="1:14" ht="12.95" customHeight="1">
      <c r="A34" s="11"/>
      <c r="B34" s="11" t="s">
        <v>31</v>
      </c>
      <c r="C34" s="12" t="s">
        <v>114</v>
      </c>
      <c r="D34" s="12" t="s">
        <v>159</v>
      </c>
      <c r="E34" s="12" t="s">
        <v>160</v>
      </c>
      <c r="F34" s="10" t="str">
        <f>IF(業者カード!Q33="","",業者カード!Q33)</f>
        <v/>
      </c>
      <c r="G34" s="14"/>
      <c r="H34" s="14"/>
      <c r="I34" s="14"/>
      <c r="J34" s="14"/>
      <c r="K34" s="14"/>
      <c r="L34" s="14"/>
      <c r="M34" s="14"/>
      <c r="N34" s="10" t="s">
        <v>31</v>
      </c>
    </row>
    <row r="35" spans="1:14" ht="12.95" customHeight="1">
      <c r="A35" s="11"/>
      <c r="B35" s="11" t="s">
        <v>34</v>
      </c>
      <c r="C35" s="12" t="s">
        <v>114</v>
      </c>
      <c r="D35" s="12" t="s">
        <v>159</v>
      </c>
      <c r="E35" s="12" t="s">
        <v>161</v>
      </c>
      <c r="F35" s="10" t="str">
        <f>IF(業者カード!Q32="","",業者カード!Q32)</f>
        <v/>
      </c>
      <c r="G35" s="14"/>
      <c r="H35" s="14"/>
      <c r="I35" s="14"/>
      <c r="J35" s="14"/>
      <c r="K35" s="14"/>
      <c r="L35" s="14"/>
      <c r="M35" s="14"/>
      <c r="N35" s="10" t="s">
        <v>144</v>
      </c>
    </row>
    <row r="36" spans="1:14" ht="12.95" customHeight="1">
      <c r="A36" s="11" t="s">
        <v>2</v>
      </c>
      <c r="B36" s="11"/>
      <c r="C36" s="12" t="s">
        <v>114</v>
      </c>
      <c r="D36" s="12" t="s">
        <v>162</v>
      </c>
      <c r="E36" s="12" t="s">
        <v>163</v>
      </c>
      <c r="F36" s="10" t="str">
        <f>IF(業者カード!F34="","",業者カード!F34)</f>
        <v/>
      </c>
      <c r="G36" s="14"/>
      <c r="H36" s="14"/>
      <c r="I36" s="14"/>
      <c r="J36" s="14"/>
      <c r="K36" s="14"/>
      <c r="L36" s="14"/>
      <c r="M36" s="14"/>
      <c r="N36" s="10" t="s">
        <v>2</v>
      </c>
    </row>
    <row r="37" spans="1:14" ht="12.95" customHeight="1">
      <c r="A37" s="11" t="s">
        <v>146</v>
      </c>
      <c r="B37" s="11"/>
      <c r="C37" s="12" t="s">
        <v>114</v>
      </c>
      <c r="D37" s="12" t="s">
        <v>159</v>
      </c>
      <c r="E37" s="12" t="s">
        <v>164</v>
      </c>
      <c r="F37" s="10" t="str">
        <f>IF(業者カード!F34="","",業者カード!F34)</f>
        <v/>
      </c>
      <c r="G37" s="14"/>
      <c r="H37" s="14"/>
      <c r="I37" s="14"/>
      <c r="J37" s="14"/>
      <c r="K37" s="14"/>
      <c r="L37" s="14"/>
      <c r="M37" s="14"/>
      <c r="N37" s="10" t="s">
        <v>146</v>
      </c>
    </row>
    <row r="38" spans="1:14" ht="12.95" customHeight="1">
      <c r="A38" s="11" t="s">
        <v>37</v>
      </c>
      <c r="B38" s="11"/>
      <c r="C38" s="12" t="s">
        <v>114</v>
      </c>
      <c r="D38" s="12" t="s">
        <v>159</v>
      </c>
      <c r="E38" s="12" t="s">
        <v>165</v>
      </c>
      <c r="F38" s="10" t="str">
        <f>IF(業者カード!F36="","",業者カード!F36)</f>
        <v/>
      </c>
      <c r="G38" s="14"/>
      <c r="H38" s="14"/>
      <c r="I38" s="14"/>
      <c r="J38" s="14"/>
      <c r="K38" s="14"/>
      <c r="L38" s="14"/>
      <c r="M38" s="14"/>
      <c r="N38" s="10" t="s">
        <v>150</v>
      </c>
    </row>
    <row r="39" spans="1:14" ht="12.95" customHeight="1"/>
    <row r="40" spans="1:14" ht="12.95" customHeight="1">
      <c r="A40" s="11"/>
      <c r="B40" s="11"/>
      <c r="C40" s="14" t="s">
        <v>96</v>
      </c>
      <c r="D40" s="14" t="s">
        <v>511</v>
      </c>
      <c r="E40" s="14" t="s">
        <v>98</v>
      </c>
      <c r="F40" s="14"/>
      <c r="G40" s="14"/>
      <c r="H40" s="14"/>
      <c r="I40" s="14"/>
      <c r="J40" s="14"/>
      <c r="K40" s="14"/>
      <c r="L40" s="14"/>
      <c r="M40" s="14"/>
      <c r="N40" s="14" t="s">
        <v>125</v>
      </c>
    </row>
    <row r="41" spans="1:14" ht="12.95" customHeight="1">
      <c r="A41" s="11" t="s">
        <v>166</v>
      </c>
      <c r="B41" s="11"/>
      <c r="C41" s="12" t="s">
        <v>509</v>
      </c>
      <c r="D41" s="12" t="s">
        <v>167</v>
      </c>
      <c r="E41" s="12" t="s">
        <v>168</v>
      </c>
      <c r="F41" s="10" t="str">
        <f>IF(業者カード!F38="","",業者カード!F38)</f>
        <v/>
      </c>
      <c r="G41" s="14"/>
      <c r="H41" s="14"/>
      <c r="I41" s="14"/>
      <c r="J41" s="14"/>
      <c r="K41" s="14"/>
      <c r="L41" s="14"/>
      <c r="M41" s="14"/>
      <c r="N41" s="10" t="s">
        <v>166</v>
      </c>
    </row>
    <row r="42" spans="1:14" ht="12.95" customHeight="1">
      <c r="A42" s="11" t="s">
        <v>169</v>
      </c>
      <c r="B42" s="11"/>
      <c r="C42" s="12" t="s">
        <v>509</v>
      </c>
      <c r="D42" s="12" t="s">
        <v>162</v>
      </c>
      <c r="E42" s="12" t="s">
        <v>170</v>
      </c>
      <c r="F42" s="10" t="str">
        <f>IF(業者カード!W38="","",業者カード!W38)</f>
        <v/>
      </c>
      <c r="G42" s="14"/>
      <c r="H42" s="14"/>
      <c r="I42" s="14"/>
      <c r="J42" s="14"/>
      <c r="K42" s="14"/>
      <c r="L42" s="14"/>
      <c r="M42" s="14"/>
      <c r="N42" s="10" t="s">
        <v>169</v>
      </c>
    </row>
    <row r="43" spans="1:14" ht="12.95" customHeight="1">
      <c r="A43" s="11" t="s">
        <v>171</v>
      </c>
      <c r="B43" s="11"/>
      <c r="C43" s="12" t="s">
        <v>509</v>
      </c>
      <c r="D43" s="12" t="s">
        <v>159</v>
      </c>
      <c r="E43" s="12" t="s">
        <v>172</v>
      </c>
      <c r="F43" s="10" t="str">
        <f>IF(業者カード!F39="","",業者カード!F39)</f>
        <v/>
      </c>
      <c r="G43" s="14"/>
      <c r="H43" s="14"/>
      <c r="I43" s="14"/>
      <c r="J43" s="14"/>
      <c r="K43" s="14"/>
      <c r="L43" s="14"/>
      <c r="M43" s="14"/>
      <c r="N43" s="10" t="s">
        <v>173</v>
      </c>
    </row>
    <row r="44" spans="1:14" ht="12.95" customHeight="1">
      <c r="A44" s="11" t="s">
        <v>174</v>
      </c>
      <c r="B44" s="11"/>
      <c r="C44" s="12" t="s">
        <v>509</v>
      </c>
      <c r="D44" s="12" t="s">
        <v>159</v>
      </c>
      <c r="E44" s="12" t="s">
        <v>175</v>
      </c>
      <c r="F44" s="10" t="str">
        <f>IF(業者カード!U39="","",業者カード!U39)</f>
        <v/>
      </c>
      <c r="G44" s="14"/>
      <c r="H44" s="14"/>
      <c r="I44" s="14"/>
      <c r="J44" s="14"/>
      <c r="K44" s="14"/>
      <c r="L44" s="14"/>
      <c r="M44" s="14"/>
      <c r="N44" s="10" t="s">
        <v>176</v>
      </c>
    </row>
    <row r="45" spans="1:14" ht="12.95" customHeight="1">
      <c r="A45" s="11" t="s">
        <v>177</v>
      </c>
      <c r="B45" s="11"/>
      <c r="C45" s="12" t="s">
        <v>509</v>
      </c>
      <c r="D45" s="12" t="s">
        <v>159</v>
      </c>
      <c r="E45" s="12" t="s">
        <v>178</v>
      </c>
      <c r="F45" s="10" t="str">
        <f>IF(業者カード!AC39="","",業者カード!AC39)</f>
        <v/>
      </c>
      <c r="G45" s="14"/>
      <c r="H45" s="14"/>
      <c r="I45" s="14"/>
      <c r="J45" s="14"/>
      <c r="K45" s="14"/>
      <c r="L45" s="14"/>
      <c r="M45" s="14"/>
      <c r="N45" s="10" t="s">
        <v>179</v>
      </c>
    </row>
    <row r="46" spans="1:14" ht="12.95" customHeight="1"/>
    <row r="47" spans="1:14" ht="12.95" customHeight="1">
      <c r="A47" s="11" t="s">
        <v>38</v>
      </c>
      <c r="B47" s="11"/>
      <c r="C47" s="14" t="s">
        <v>96</v>
      </c>
      <c r="D47" s="14" t="s">
        <v>511</v>
      </c>
      <c r="E47" s="14" t="s">
        <v>98</v>
      </c>
      <c r="F47" s="14"/>
      <c r="G47" s="14"/>
      <c r="H47" s="14"/>
      <c r="I47" s="14"/>
      <c r="J47" s="14"/>
      <c r="K47" s="14"/>
      <c r="L47" s="14"/>
      <c r="M47" s="14"/>
      <c r="N47" s="14" t="s">
        <v>180</v>
      </c>
    </row>
    <row r="48" spans="1:14" ht="12.95" customHeight="1">
      <c r="A48" s="11" t="s">
        <v>39</v>
      </c>
      <c r="B48" s="11"/>
      <c r="C48" s="12" t="s">
        <v>509</v>
      </c>
      <c r="D48" s="12" t="s">
        <v>181</v>
      </c>
      <c r="E48" s="12" t="s">
        <v>182</v>
      </c>
      <c r="F48" s="10" t="str">
        <f>IF(業者カード!H43="","",業者カード!H43)</f>
        <v/>
      </c>
      <c r="G48" s="14"/>
      <c r="H48" s="14"/>
      <c r="I48" s="14"/>
      <c r="J48" s="14"/>
      <c r="K48" s="14"/>
      <c r="L48" s="14"/>
      <c r="M48" s="14"/>
      <c r="N48" s="10" t="s">
        <v>39</v>
      </c>
    </row>
    <row r="49" spans="1:14" ht="12.95" customHeight="1">
      <c r="A49" s="11" t="s">
        <v>31</v>
      </c>
      <c r="B49" s="11"/>
      <c r="C49" s="12" t="s">
        <v>509</v>
      </c>
      <c r="D49" s="12" t="s">
        <v>140</v>
      </c>
      <c r="E49" s="12" t="s">
        <v>183</v>
      </c>
      <c r="F49" s="10" t="str">
        <f>IF(業者カード!Q43="","",業者カード!Q43)</f>
        <v/>
      </c>
      <c r="G49" s="14"/>
      <c r="H49" s="14"/>
      <c r="I49" s="14"/>
      <c r="J49" s="14"/>
      <c r="K49" s="14"/>
      <c r="L49" s="14"/>
      <c r="M49" s="14"/>
      <c r="N49" s="10" t="s">
        <v>31</v>
      </c>
    </row>
    <row r="50" spans="1:14" ht="12.95" customHeight="1">
      <c r="A50" s="11" t="s">
        <v>184</v>
      </c>
      <c r="B50" s="11"/>
      <c r="C50" s="12" t="s">
        <v>509</v>
      </c>
      <c r="D50" s="12" t="s">
        <v>140</v>
      </c>
      <c r="E50" s="12" t="s">
        <v>185</v>
      </c>
      <c r="F50" s="10" t="str">
        <f>IF(業者カード!Q42="","",業者カード!Q42)</f>
        <v/>
      </c>
      <c r="G50" s="14"/>
      <c r="H50" s="14"/>
      <c r="I50" s="14"/>
      <c r="J50" s="14"/>
      <c r="K50" s="14"/>
      <c r="L50" s="14"/>
      <c r="M50" s="14"/>
      <c r="N50" s="10" t="s">
        <v>34</v>
      </c>
    </row>
    <row r="51" spans="1:14" ht="12.95" customHeight="1">
      <c r="A51" s="11" t="s">
        <v>2</v>
      </c>
      <c r="B51" s="11"/>
      <c r="C51" s="12" t="s">
        <v>509</v>
      </c>
      <c r="D51" s="12" t="s">
        <v>159</v>
      </c>
      <c r="E51" s="12" t="s">
        <v>186</v>
      </c>
      <c r="F51" s="10" t="str">
        <f>IF(業者カード!F44="","",業者カード!F44)</f>
        <v/>
      </c>
      <c r="G51" s="14"/>
      <c r="H51" s="14"/>
      <c r="I51" s="14"/>
      <c r="J51" s="14"/>
      <c r="K51" s="14"/>
      <c r="L51" s="14"/>
      <c r="M51" s="14"/>
      <c r="N51" s="10" t="s">
        <v>2</v>
      </c>
    </row>
    <row r="52" spans="1:14" ht="12.95" customHeight="1">
      <c r="A52" s="11" t="s">
        <v>146</v>
      </c>
      <c r="B52" s="11"/>
      <c r="C52" s="12" t="s">
        <v>509</v>
      </c>
      <c r="D52" s="12" t="s">
        <v>159</v>
      </c>
      <c r="E52" s="12" t="s">
        <v>187</v>
      </c>
      <c r="F52" s="10" t="str">
        <f>IF(業者カード!F45="","",業者カード!F45)</f>
        <v/>
      </c>
      <c r="G52" s="14"/>
      <c r="H52" s="14"/>
      <c r="I52" s="14"/>
      <c r="J52" s="14"/>
      <c r="K52" s="14"/>
      <c r="L52" s="14"/>
      <c r="M52" s="14"/>
      <c r="N52" s="10" t="s">
        <v>146</v>
      </c>
    </row>
    <row r="53" spans="1:14" ht="12.95" customHeight="1">
      <c r="A53" s="11" t="s">
        <v>37</v>
      </c>
      <c r="B53" s="11"/>
      <c r="C53" s="12" t="s">
        <v>509</v>
      </c>
      <c r="D53" s="12" t="s">
        <v>159</v>
      </c>
      <c r="E53" s="12" t="s">
        <v>188</v>
      </c>
      <c r="F53" s="10" t="str">
        <f>IF(業者カード!F46="","",業者カード!F46)</f>
        <v/>
      </c>
      <c r="G53" s="14"/>
      <c r="H53" s="14"/>
      <c r="I53" s="14"/>
      <c r="J53" s="14"/>
      <c r="K53" s="14"/>
      <c r="L53" s="14"/>
      <c r="M53" s="14"/>
      <c r="N53" s="10" t="s">
        <v>150</v>
      </c>
    </row>
    <row r="54" spans="1:14" ht="12.95" customHeight="1"/>
    <row r="55" spans="1:14" ht="12.95" customHeight="1"/>
    <row r="56" spans="1:14" ht="12.95" customHeight="1"/>
    <row r="57" spans="1:14" ht="12.95" customHeight="1"/>
    <row r="58" spans="1:14" ht="12.95" customHeight="1"/>
    <row r="59" spans="1:14" ht="12.95" customHeight="1">
      <c r="A59" s="11" t="s">
        <v>199</v>
      </c>
      <c r="B59" s="11"/>
      <c r="C59" s="14" t="s">
        <v>96</v>
      </c>
      <c r="D59" s="14" t="s">
        <v>511</v>
      </c>
      <c r="E59" s="14" t="s">
        <v>213</v>
      </c>
      <c r="F59" s="14" t="s">
        <v>512</v>
      </c>
      <c r="G59" s="14" t="s">
        <v>196</v>
      </c>
      <c r="H59" s="14" t="s">
        <v>197</v>
      </c>
      <c r="I59" s="14" t="s">
        <v>198</v>
      </c>
    </row>
    <row r="60" spans="1:14" ht="12.95" customHeight="1">
      <c r="A60" s="11"/>
      <c r="B60" s="11"/>
      <c r="C60" s="12" t="s">
        <v>189</v>
      </c>
      <c r="D60" s="12" t="s">
        <v>191</v>
      </c>
      <c r="E60" s="12" t="s">
        <v>192</v>
      </c>
      <c r="F60" s="12" t="s">
        <v>513</v>
      </c>
      <c r="G60" s="12" t="s">
        <v>193</v>
      </c>
      <c r="H60" s="12" t="s">
        <v>194</v>
      </c>
      <c r="I60" s="12" t="s">
        <v>195</v>
      </c>
    </row>
    <row r="61" spans="1:14" ht="12.95" customHeight="1">
      <c r="A61" s="11" t="str">
        <f>業者カード!A51</f>
        <v>測量</v>
      </c>
      <c r="B61" s="11"/>
      <c r="C61" s="12" t="s">
        <v>190</v>
      </c>
      <c r="D61" s="12" t="s">
        <v>191</v>
      </c>
      <c r="E61" s="13">
        <v>0</v>
      </c>
      <c r="F61" s="13" t="str">
        <f>IF(OR(G61&lt;&gt;"",H61&gt;0,I61&gt;0),1,"")</f>
        <v/>
      </c>
      <c r="G61" s="10" t="str">
        <f>IF(業者カード!L51="","",業者カード!L51)</f>
        <v/>
      </c>
      <c r="H61" s="10">
        <f>業者カード!S51</f>
        <v>0</v>
      </c>
      <c r="I61" s="10">
        <f>業者カード!Z51</f>
        <v>0</v>
      </c>
    </row>
    <row r="62" spans="1:14" ht="12.95" customHeight="1">
      <c r="A62" s="11" t="str">
        <f>業者カード!A60</f>
        <v>土木関係建設コンサルタント</v>
      </c>
      <c r="B62" s="11"/>
      <c r="C62" s="12" t="s">
        <v>190</v>
      </c>
      <c r="D62" s="12" t="s">
        <v>191</v>
      </c>
      <c r="E62" s="13">
        <v>1</v>
      </c>
      <c r="F62" s="13" t="str">
        <f t="shared" ref="F62:F65" si="0">IF(OR(G62&lt;&gt;"",H62&gt;0,I62&gt;0),1,"")</f>
        <v/>
      </c>
      <c r="G62" s="10" t="str">
        <f>IF(業者カード!L60="","",業者カード!L60)</f>
        <v/>
      </c>
      <c r="H62" s="10">
        <f>業者カード!S60</f>
        <v>0</v>
      </c>
      <c r="I62" s="10">
        <f>業者カード!Z60</f>
        <v>0</v>
      </c>
    </row>
    <row r="63" spans="1:14" ht="12.95" customHeight="1">
      <c r="A63" s="17" t="str">
        <f>業者カード!A87</f>
        <v>建築関係建設コンサルタント</v>
      </c>
      <c r="B63" s="11"/>
      <c r="C63" s="12" t="s">
        <v>190</v>
      </c>
      <c r="D63" s="12" t="s">
        <v>191</v>
      </c>
      <c r="E63" s="13">
        <v>2</v>
      </c>
      <c r="F63" s="13" t="str">
        <f t="shared" si="0"/>
        <v/>
      </c>
      <c r="G63" s="10" t="str">
        <f>IF(業者カード!L87="","",業者カード!L87)</f>
        <v/>
      </c>
      <c r="H63" s="10">
        <f>業者カード!S87</f>
        <v>0</v>
      </c>
      <c r="I63" s="10">
        <f>業者カード!Z87</f>
        <v>0</v>
      </c>
    </row>
    <row r="64" spans="1:14" ht="12.95" customHeight="1">
      <c r="A64" s="11" t="str">
        <f>業者カード!A94</f>
        <v>地質調査</v>
      </c>
      <c r="B64" s="11"/>
      <c r="C64" s="12" t="s">
        <v>190</v>
      </c>
      <c r="D64" s="12" t="s">
        <v>191</v>
      </c>
      <c r="E64" s="13">
        <v>3</v>
      </c>
      <c r="F64" s="13" t="str">
        <f t="shared" si="0"/>
        <v/>
      </c>
      <c r="G64" s="10" t="str">
        <f>IF(業者カード!L94="","",業者カード!L94)</f>
        <v/>
      </c>
      <c r="H64" s="10">
        <f>業者カード!S94</f>
        <v>0</v>
      </c>
      <c r="I64" s="10">
        <f>業者カード!Z94</f>
        <v>0</v>
      </c>
    </row>
    <row r="65" spans="1:12" ht="12.95" customHeight="1">
      <c r="A65" s="17" t="str">
        <f>業者カード!A101</f>
        <v>補償関連コンサルタント</v>
      </c>
      <c r="B65" s="11"/>
      <c r="C65" s="12" t="s">
        <v>190</v>
      </c>
      <c r="D65" s="12" t="s">
        <v>191</v>
      </c>
      <c r="E65" s="13">
        <v>4</v>
      </c>
      <c r="F65" s="13" t="str">
        <f t="shared" si="0"/>
        <v/>
      </c>
      <c r="G65" s="10" t="str">
        <f>IF(業者カード!L101="","",業者カード!L101)</f>
        <v/>
      </c>
      <c r="H65" s="10">
        <f>業者カード!S101</f>
        <v>0</v>
      </c>
      <c r="I65" s="10">
        <f>業者カード!Z101</f>
        <v>0</v>
      </c>
    </row>
    <row r="66" spans="1:12" ht="12.95" customHeight="1"/>
    <row r="67" spans="1:12" ht="12.95" customHeight="1"/>
    <row r="68" spans="1:12" ht="12.95" customHeight="1">
      <c r="A68" s="11"/>
      <c r="B68" s="11"/>
      <c r="C68" s="14" t="s">
        <v>96</v>
      </c>
      <c r="D68" s="14" t="s">
        <v>511</v>
      </c>
      <c r="E68" s="14" t="s">
        <v>213</v>
      </c>
      <c r="F68" s="14" t="s">
        <v>514</v>
      </c>
      <c r="G68" s="14" t="s">
        <v>215</v>
      </c>
      <c r="H68" s="14" t="s">
        <v>214</v>
      </c>
      <c r="I68" s="14" t="s">
        <v>216</v>
      </c>
      <c r="J68" s="14" t="s">
        <v>217</v>
      </c>
      <c r="K68" s="14" t="s">
        <v>218</v>
      </c>
      <c r="L68" s="14" t="s">
        <v>219</v>
      </c>
    </row>
    <row r="69" spans="1:12" ht="12.95" customHeight="1">
      <c r="A69" s="11"/>
      <c r="B69" s="11"/>
      <c r="C69" s="12" t="s">
        <v>189</v>
      </c>
      <c r="D69" s="12" t="s">
        <v>200</v>
      </c>
      <c r="E69" s="12" t="s">
        <v>192</v>
      </c>
      <c r="F69" s="12" t="s">
        <v>513</v>
      </c>
      <c r="G69" s="12" t="s">
        <v>202</v>
      </c>
      <c r="H69" s="12" t="s">
        <v>201</v>
      </c>
      <c r="I69" s="12" t="s">
        <v>203</v>
      </c>
      <c r="J69" s="12" t="s">
        <v>204</v>
      </c>
      <c r="K69" s="12" t="s">
        <v>205</v>
      </c>
      <c r="L69" s="12" t="s">
        <v>206</v>
      </c>
    </row>
    <row r="70" spans="1:12" ht="12.95" customHeight="1">
      <c r="A70" s="17" t="str">
        <f>業者カード!A51</f>
        <v>測量</v>
      </c>
      <c r="B70" s="11"/>
      <c r="C70" s="12" t="s">
        <v>190</v>
      </c>
      <c r="D70" s="12" t="s">
        <v>200</v>
      </c>
      <c r="E70" s="13">
        <v>0</v>
      </c>
      <c r="F70" s="13" t="str">
        <f>IF(OR(G70&lt;&gt;"",I70&lt;&gt;"",J70&gt;0,K70&gt;0,L70&gt;0),1,"")</f>
        <v/>
      </c>
      <c r="G70" s="10" t="str">
        <f>業者カード!AH54</f>
        <v/>
      </c>
      <c r="H70" s="16" t="str">
        <f>業者カード!AK54</f>
        <v>0</v>
      </c>
      <c r="I70" s="10" t="str">
        <f>業者カード!AI54</f>
        <v/>
      </c>
      <c r="J70" s="10">
        <f>業者カード!S54</f>
        <v>0</v>
      </c>
      <c r="K70" s="10">
        <f>業者カード!X54</f>
        <v>0</v>
      </c>
      <c r="L70" s="10">
        <f>業者カード!AC54</f>
        <v>0</v>
      </c>
    </row>
    <row r="71" spans="1:12" ht="12.95" customHeight="1">
      <c r="A71" s="17"/>
      <c r="B71" s="11"/>
      <c r="C71" s="12" t="s">
        <v>190</v>
      </c>
      <c r="D71" s="12" t="s">
        <v>200</v>
      </c>
      <c r="E71" s="13">
        <v>0</v>
      </c>
      <c r="F71" s="13" t="str">
        <f t="shared" ref="F71:F103" si="1">IF(OR(G71&lt;&gt;"",I71&lt;&gt;"",J71&gt;0,K71&gt;0,L71&gt;0),1,"")</f>
        <v/>
      </c>
      <c r="G71" s="10" t="str">
        <f>業者カード!AH55</f>
        <v/>
      </c>
      <c r="H71" s="16" t="str">
        <f>業者カード!AK55</f>
        <v>1</v>
      </c>
      <c r="I71" s="10" t="str">
        <f>業者カード!AI55</f>
        <v/>
      </c>
      <c r="J71" s="10">
        <f>業者カード!S55</f>
        <v>0</v>
      </c>
      <c r="K71" s="10">
        <f>業者カード!X55</f>
        <v>0</v>
      </c>
      <c r="L71" s="10">
        <f>業者カード!AC55</f>
        <v>0</v>
      </c>
    </row>
    <row r="72" spans="1:12" ht="12.95" customHeight="1">
      <c r="A72" s="17"/>
      <c r="B72" s="11"/>
      <c r="C72" s="12" t="s">
        <v>190</v>
      </c>
      <c r="D72" s="12" t="s">
        <v>200</v>
      </c>
      <c r="E72" s="13">
        <v>0</v>
      </c>
      <c r="F72" s="13" t="str">
        <f t="shared" si="1"/>
        <v/>
      </c>
      <c r="G72" s="10" t="str">
        <f>業者カード!AH56</f>
        <v/>
      </c>
      <c r="H72" s="16" t="str">
        <f>業者カード!AK56</f>
        <v>2</v>
      </c>
      <c r="I72" s="10" t="str">
        <f>業者カード!AI56</f>
        <v/>
      </c>
      <c r="J72" s="10">
        <f>業者カード!S56</f>
        <v>0</v>
      </c>
      <c r="K72" s="10">
        <f>業者カード!X56</f>
        <v>0</v>
      </c>
      <c r="L72" s="10">
        <f>業者カード!AC56</f>
        <v>0</v>
      </c>
    </row>
    <row r="73" spans="1:12" ht="12.95" customHeight="1">
      <c r="A73" s="17" t="str">
        <f>業者カード!A60</f>
        <v>土木関係建設コンサルタント</v>
      </c>
      <c r="B73" s="11"/>
      <c r="C73" s="12" t="s">
        <v>190</v>
      </c>
      <c r="D73" s="12" t="s">
        <v>200</v>
      </c>
      <c r="E73" s="18" t="str">
        <f>業者カード!$AJ$60</f>
        <v>1</v>
      </c>
      <c r="F73" s="13" t="str">
        <f t="shared" si="1"/>
        <v/>
      </c>
      <c r="G73" s="10" t="str">
        <f>業者カード!AH63</f>
        <v/>
      </c>
      <c r="H73" s="16" t="str">
        <f>業者カード!AK63</f>
        <v>0</v>
      </c>
      <c r="I73" s="10" t="str">
        <f>業者カード!AI63</f>
        <v/>
      </c>
      <c r="J73" s="10">
        <f>業者カード!S63</f>
        <v>0</v>
      </c>
      <c r="K73" s="10">
        <f>業者カード!X63</f>
        <v>0</v>
      </c>
      <c r="L73" s="10">
        <f>業者カード!AC63</f>
        <v>0</v>
      </c>
    </row>
    <row r="74" spans="1:12" ht="12.95" customHeight="1">
      <c r="A74" s="17"/>
      <c r="B74" s="11"/>
      <c r="C74" s="12" t="s">
        <v>190</v>
      </c>
      <c r="D74" s="12" t="s">
        <v>200</v>
      </c>
      <c r="E74" s="18" t="str">
        <f>業者カード!$AJ$60</f>
        <v>1</v>
      </c>
      <c r="F74" s="13" t="str">
        <f t="shared" si="1"/>
        <v/>
      </c>
      <c r="G74" s="10" t="str">
        <f>業者カード!AH64</f>
        <v/>
      </c>
      <c r="H74" s="16" t="str">
        <f>業者カード!AK64</f>
        <v>1</v>
      </c>
      <c r="I74" s="10" t="str">
        <f>業者カード!AI64</f>
        <v/>
      </c>
      <c r="J74" s="10">
        <f>業者カード!S64</f>
        <v>0</v>
      </c>
      <c r="K74" s="10">
        <f>業者カード!X64</f>
        <v>0</v>
      </c>
      <c r="L74" s="10">
        <f>業者カード!AC64</f>
        <v>0</v>
      </c>
    </row>
    <row r="75" spans="1:12" ht="12.95" customHeight="1">
      <c r="A75" s="17"/>
      <c r="B75" s="11"/>
      <c r="C75" s="12" t="s">
        <v>190</v>
      </c>
      <c r="D75" s="12" t="s">
        <v>200</v>
      </c>
      <c r="E75" s="18" t="str">
        <f>業者カード!$AJ$60</f>
        <v>1</v>
      </c>
      <c r="F75" s="13" t="str">
        <f t="shared" si="1"/>
        <v/>
      </c>
      <c r="G75" s="10" t="str">
        <f>業者カード!AH65</f>
        <v/>
      </c>
      <c r="H75" s="16" t="str">
        <f>業者カード!AK65</f>
        <v>2</v>
      </c>
      <c r="I75" s="10" t="str">
        <f>業者カード!AI65</f>
        <v/>
      </c>
      <c r="J75" s="10">
        <f>業者カード!S65</f>
        <v>0</v>
      </c>
      <c r="K75" s="10">
        <f>業者カード!X65</f>
        <v>0</v>
      </c>
      <c r="L75" s="10">
        <f>業者カード!AC65</f>
        <v>0</v>
      </c>
    </row>
    <row r="76" spans="1:12" ht="12.95" customHeight="1">
      <c r="A76" s="17"/>
      <c r="B76" s="11"/>
      <c r="C76" s="12" t="s">
        <v>190</v>
      </c>
      <c r="D76" s="12" t="s">
        <v>200</v>
      </c>
      <c r="E76" s="18" t="str">
        <f>業者カード!$AJ$60</f>
        <v>1</v>
      </c>
      <c r="F76" s="13" t="str">
        <f t="shared" si="1"/>
        <v/>
      </c>
      <c r="G76" s="10" t="str">
        <f>業者カード!AH66</f>
        <v/>
      </c>
      <c r="H76" s="16" t="str">
        <f>業者カード!AK66</f>
        <v>3</v>
      </c>
      <c r="I76" s="10" t="str">
        <f>業者カード!AI66</f>
        <v/>
      </c>
      <c r="J76" s="10">
        <f>業者カード!S66</f>
        <v>0</v>
      </c>
      <c r="K76" s="10">
        <f>業者カード!X66</f>
        <v>0</v>
      </c>
      <c r="L76" s="10">
        <f>業者カード!AC66</f>
        <v>0</v>
      </c>
    </row>
    <row r="77" spans="1:12" ht="12.95" customHeight="1">
      <c r="A77" s="17"/>
      <c r="B77" s="11"/>
      <c r="C77" s="12" t="s">
        <v>190</v>
      </c>
      <c r="D77" s="12" t="s">
        <v>200</v>
      </c>
      <c r="E77" s="18" t="str">
        <f>業者カード!$AJ$60</f>
        <v>1</v>
      </c>
      <c r="F77" s="13" t="str">
        <f t="shared" si="1"/>
        <v/>
      </c>
      <c r="G77" s="10" t="str">
        <f>業者カード!AH67</f>
        <v/>
      </c>
      <c r="H77" s="16" t="str">
        <f>業者カード!AK67</f>
        <v>4</v>
      </c>
      <c r="I77" s="10" t="str">
        <f>業者カード!AI67</f>
        <v/>
      </c>
      <c r="J77" s="10">
        <f>業者カード!S67</f>
        <v>0</v>
      </c>
      <c r="K77" s="10">
        <f>業者カード!X67</f>
        <v>0</v>
      </c>
      <c r="L77" s="10">
        <f>業者カード!AC67</f>
        <v>0</v>
      </c>
    </row>
    <row r="78" spans="1:12" ht="12.95" customHeight="1">
      <c r="A78" s="17"/>
      <c r="B78" s="11"/>
      <c r="C78" s="12" t="s">
        <v>190</v>
      </c>
      <c r="D78" s="12" t="s">
        <v>200</v>
      </c>
      <c r="E78" s="18" t="str">
        <f>業者カード!$AJ$60</f>
        <v>1</v>
      </c>
      <c r="F78" s="13" t="str">
        <f t="shared" si="1"/>
        <v/>
      </c>
      <c r="G78" s="10" t="str">
        <f>業者カード!AH68</f>
        <v/>
      </c>
      <c r="H78" s="16" t="str">
        <f>業者カード!AK68</f>
        <v>5</v>
      </c>
      <c r="I78" s="10" t="str">
        <f>業者カード!AI68</f>
        <v/>
      </c>
      <c r="J78" s="10">
        <f>業者カード!S68</f>
        <v>0</v>
      </c>
      <c r="K78" s="10">
        <f>業者カード!X68</f>
        <v>0</v>
      </c>
      <c r="L78" s="10">
        <f>業者カード!AC68</f>
        <v>0</v>
      </c>
    </row>
    <row r="79" spans="1:12" ht="12.95" customHeight="1">
      <c r="A79" s="17"/>
      <c r="B79" s="11"/>
      <c r="C79" s="12" t="s">
        <v>190</v>
      </c>
      <c r="D79" s="12" t="s">
        <v>200</v>
      </c>
      <c r="E79" s="18" t="str">
        <f>業者カード!$AJ$60</f>
        <v>1</v>
      </c>
      <c r="F79" s="13" t="str">
        <f t="shared" si="1"/>
        <v/>
      </c>
      <c r="G79" s="10" t="str">
        <f>業者カード!AH69</f>
        <v/>
      </c>
      <c r="H79" s="16" t="str">
        <f>業者カード!AK69</f>
        <v>6</v>
      </c>
      <c r="I79" s="10" t="str">
        <f>業者カード!AI69</f>
        <v/>
      </c>
      <c r="J79" s="10">
        <f>業者カード!S69</f>
        <v>0</v>
      </c>
      <c r="K79" s="10">
        <f>業者カード!X69</f>
        <v>0</v>
      </c>
      <c r="L79" s="10">
        <f>業者カード!AC69</f>
        <v>0</v>
      </c>
    </row>
    <row r="80" spans="1:12" ht="12.95" customHeight="1">
      <c r="A80" s="17"/>
      <c r="B80" s="11"/>
      <c r="C80" s="12" t="s">
        <v>190</v>
      </c>
      <c r="D80" s="12" t="s">
        <v>200</v>
      </c>
      <c r="E80" s="18" t="str">
        <f>業者カード!$AJ$60</f>
        <v>1</v>
      </c>
      <c r="F80" s="13" t="str">
        <f t="shared" si="1"/>
        <v/>
      </c>
      <c r="G80" s="10" t="str">
        <f>業者カード!AH70</f>
        <v/>
      </c>
      <c r="H80" s="16" t="str">
        <f>業者カード!AK70</f>
        <v>7</v>
      </c>
      <c r="I80" s="10" t="str">
        <f>業者カード!AI70</f>
        <v/>
      </c>
      <c r="J80" s="10">
        <f>業者カード!S70</f>
        <v>0</v>
      </c>
      <c r="K80" s="10">
        <f>業者カード!X70</f>
        <v>0</v>
      </c>
      <c r="L80" s="10">
        <f>業者カード!AC70</f>
        <v>0</v>
      </c>
    </row>
    <row r="81" spans="1:12" ht="12.95" customHeight="1">
      <c r="A81" s="17"/>
      <c r="B81" s="11"/>
      <c r="C81" s="12" t="s">
        <v>190</v>
      </c>
      <c r="D81" s="12" t="s">
        <v>200</v>
      </c>
      <c r="E81" s="18" t="str">
        <f>業者カード!$AJ$60</f>
        <v>1</v>
      </c>
      <c r="F81" s="13" t="str">
        <f t="shared" si="1"/>
        <v/>
      </c>
      <c r="G81" s="10" t="str">
        <f>業者カード!AH71</f>
        <v/>
      </c>
      <c r="H81" s="16" t="str">
        <f>業者カード!AK71</f>
        <v>8</v>
      </c>
      <c r="I81" s="10" t="str">
        <f>業者カード!AI71</f>
        <v/>
      </c>
      <c r="J81" s="10">
        <f>業者カード!S71</f>
        <v>0</v>
      </c>
      <c r="K81" s="10">
        <f>業者カード!X71</f>
        <v>0</v>
      </c>
      <c r="L81" s="10">
        <f>業者カード!AC71</f>
        <v>0</v>
      </c>
    </row>
    <row r="82" spans="1:12" ht="12.95" customHeight="1">
      <c r="A82" s="17"/>
      <c r="B82" s="11"/>
      <c r="C82" s="12" t="s">
        <v>190</v>
      </c>
      <c r="D82" s="12" t="s">
        <v>200</v>
      </c>
      <c r="E82" s="18" t="str">
        <f>業者カード!$AJ$60</f>
        <v>1</v>
      </c>
      <c r="F82" s="13" t="str">
        <f t="shared" si="1"/>
        <v/>
      </c>
      <c r="G82" s="10" t="str">
        <f>業者カード!AH72</f>
        <v/>
      </c>
      <c r="H82" s="16" t="str">
        <f>業者カード!AK72</f>
        <v>9</v>
      </c>
      <c r="I82" s="10" t="str">
        <f>業者カード!AI72</f>
        <v/>
      </c>
      <c r="J82" s="10">
        <f>業者カード!S72</f>
        <v>0</v>
      </c>
      <c r="K82" s="10">
        <f>業者カード!X72</f>
        <v>0</v>
      </c>
      <c r="L82" s="10">
        <f>業者カード!AC72</f>
        <v>0</v>
      </c>
    </row>
    <row r="83" spans="1:12" ht="12.95" customHeight="1">
      <c r="A83" s="17"/>
      <c r="B83" s="11"/>
      <c r="C83" s="12" t="s">
        <v>190</v>
      </c>
      <c r="D83" s="12" t="s">
        <v>200</v>
      </c>
      <c r="E83" s="18" t="str">
        <f>業者カード!$AJ$60</f>
        <v>1</v>
      </c>
      <c r="F83" s="13" t="str">
        <f t="shared" si="1"/>
        <v/>
      </c>
      <c r="G83" s="10" t="str">
        <f>業者カード!AH73</f>
        <v/>
      </c>
      <c r="H83" s="16" t="str">
        <f>業者カード!AK73</f>
        <v>10</v>
      </c>
      <c r="I83" s="10" t="str">
        <f>業者カード!AI73</f>
        <v/>
      </c>
      <c r="J83" s="10">
        <f>業者カード!S73</f>
        <v>0</v>
      </c>
      <c r="K83" s="10">
        <f>業者カード!X73</f>
        <v>0</v>
      </c>
      <c r="L83" s="10">
        <f>業者カード!AC73</f>
        <v>0</v>
      </c>
    </row>
    <row r="84" spans="1:12" ht="12.95" customHeight="1">
      <c r="A84" s="17"/>
      <c r="B84" s="11"/>
      <c r="C84" s="12" t="s">
        <v>190</v>
      </c>
      <c r="D84" s="12" t="s">
        <v>200</v>
      </c>
      <c r="E84" s="18" t="str">
        <f>業者カード!$AJ$60</f>
        <v>1</v>
      </c>
      <c r="F84" s="13" t="str">
        <f t="shared" si="1"/>
        <v/>
      </c>
      <c r="G84" s="10" t="str">
        <f>業者カード!AH74</f>
        <v/>
      </c>
      <c r="H84" s="16" t="str">
        <f>業者カード!AK74</f>
        <v>11</v>
      </c>
      <c r="I84" s="10" t="str">
        <f>業者カード!AI74</f>
        <v/>
      </c>
      <c r="J84" s="10">
        <f>業者カード!S74</f>
        <v>0</v>
      </c>
      <c r="K84" s="10">
        <f>業者カード!X74</f>
        <v>0</v>
      </c>
      <c r="L84" s="10">
        <f>業者カード!AC74</f>
        <v>0</v>
      </c>
    </row>
    <row r="85" spans="1:12" ht="12.95" customHeight="1">
      <c r="A85" s="17"/>
      <c r="B85" s="11"/>
      <c r="C85" s="12" t="s">
        <v>190</v>
      </c>
      <c r="D85" s="12" t="s">
        <v>200</v>
      </c>
      <c r="E85" s="18" t="str">
        <f>業者カード!$AJ$60</f>
        <v>1</v>
      </c>
      <c r="F85" s="13" t="str">
        <f t="shared" si="1"/>
        <v/>
      </c>
      <c r="G85" s="10" t="str">
        <f>業者カード!AH75</f>
        <v/>
      </c>
      <c r="H85" s="16" t="str">
        <f>業者カード!AK75</f>
        <v>12</v>
      </c>
      <c r="I85" s="10" t="str">
        <f>業者カード!AI75</f>
        <v/>
      </c>
      <c r="J85" s="10">
        <f>業者カード!S75</f>
        <v>0</v>
      </c>
      <c r="K85" s="10">
        <f>業者カード!X75</f>
        <v>0</v>
      </c>
      <c r="L85" s="10">
        <f>業者カード!AC75</f>
        <v>0</v>
      </c>
    </row>
    <row r="86" spans="1:12" ht="12.95" customHeight="1">
      <c r="A86" s="17"/>
      <c r="B86" s="11"/>
      <c r="C86" s="12" t="s">
        <v>190</v>
      </c>
      <c r="D86" s="12" t="s">
        <v>200</v>
      </c>
      <c r="E86" s="18" t="str">
        <f>業者カード!$AJ$60</f>
        <v>1</v>
      </c>
      <c r="F86" s="13" t="str">
        <f t="shared" si="1"/>
        <v/>
      </c>
      <c r="G86" s="10" t="str">
        <f>業者カード!AH76</f>
        <v/>
      </c>
      <c r="H86" s="16" t="str">
        <f>業者カード!AK76</f>
        <v>13</v>
      </c>
      <c r="I86" s="10" t="str">
        <f>業者カード!AI76</f>
        <v/>
      </c>
      <c r="J86" s="10">
        <f>業者カード!S76</f>
        <v>0</v>
      </c>
      <c r="K86" s="10">
        <f>業者カード!X76</f>
        <v>0</v>
      </c>
      <c r="L86" s="10">
        <f>業者カード!AC76</f>
        <v>0</v>
      </c>
    </row>
    <row r="87" spans="1:12" ht="12.95" customHeight="1">
      <c r="A87" s="17"/>
      <c r="B87" s="11"/>
      <c r="C87" s="12" t="s">
        <v>190</v>
      </c>
      <c r="D87" s="12" t="s">
        <v>200</v>
      </c>
      <c r="E87" s="18" t="str">
        <f>業者カード!$AJ$60</f>
        <v>1</v>
      </c>
      <c r="F87" s="13" t="str">
        <f t="shared" si="1"/>
        <v/>
      </c>
      <c r="G87" s="10" t="str">
        <f>業者カード!AH77</f>
        <v/>
      </c>
      <c r="H87" s="16" t="str">
        <f>業者カード!AK77</f>
        <v>14</v>
      </c>
      <c r="I87" s="10" t="str">
        <f>業者カード!AI77</f>
        <v/>
      </c>
      <c r="J87" s="10">
        <f>業者カード!S77</f>
        <v>0</v>
      </c>
      <c r="K87" s="10">
        <f>業者カード!X77</f>
        <v>0</v>
      </c>
      <c r="L87" s="10">
        <f>業者カード!AC77</f>
        <v>0</v>
      </c>
    </row>
    <row r="88" spans="1:12" ht="12.95" customHeight="1">
      <c r="A88" s="17"/>
      <c r="B88" s="11"/>
      <c r="C88" s="12" t="s">
        <v>190</v>
      </c>
      <c r="D88" s="12" t="s">
        <v>200</v>
      </c>
      <c r="E88" s="18" t="str">
        <f>業者カード!$AJ$60</f>
        <v>1</v>
      </c>
      <c r="F88" s="13" t="str">
        <f t="shared" si="1"/>
        <v/>
      </c>
      <c r="G88" s="10" t="str">
        <f>業者カード!AH78</f>
        <v/>
      </c>
      <c r="H88" s="16" t="str">
        <f>業者カード!AK78</f>
        <v>15</v>
      </c>
      <c r="I88" s="10" t="str">
        <f>業者カード!AI78</f>
        <v/>
      </c>
      <c r="J88" s="10">
        <f>業者カード!S78</f>
        <v>0</v>
      </c>
      <c r="K88" s="10">
        <f>業者カード!X78</f>
        <v>0</v>
      </c>
      <c r="L88" s="10">
        <f>業者カード!AC78</f>
        <v>0</v>
      </c>
    </row>
    <row r="89" spans="1:12" ht="12.95" customHeight="1">
      <c r="A89" s="17"/>
      <c r="B89" s="11"/>
      <c r="C89" s="12" t="s">
        <v>190</v>
      </c>
      <c r="D89" s="12" t="s">
        <v>200</v>
      </c>
      <c r="E89" s="18" t="str">
        <f>業者カード!$AJ$60</f>
        <v>1</v>
      </c>
      <c r="F89" s="13" t="str">
        <f t="shared" si="1"/>
        <v/>
      </c>
      <c r="G89" s="10" t="str">
        <f>業者カード!AH79</f>
        <v/>
      </c>
      <c r="H89" s="16" t="str">
        <f>業者カード!AK79</f>
        <v>16</v>
      </c>
      <c r="I89" s="10" t="str">
        <f>業者カード!AI79</f>
        <v/>
      </c>
      <c r="J89" s="10">
        <f>業者カード!S79</f>
        <v>0</v>
      </c>
      <c r="K89" s="10">
        <f>業者カード!X79</f>
        <v>0</v>
      </c>
      <c r="L89" s="10">
        <f>業者カード!AC79</f>
        <v>0</v>
      </c>
    </row>
    <row r="90" spans="1:12" ht="12.95" customHeight="1">
      <c r="A90" s="17"/>
      <c r="B90" s="11"/>
      <c r="C90" s="12" t="s">
        <v>190</v>
      </c>
      <c r="D90" s="12" t="s">
        <v>200</v>
      </c>
      <c r="E90" s="18" t="str">
        <f>業者カード!$AJ$60</f>
        <v>1</v>
      </c>
      <c r="F90" s="13" t="str">
        <f t="shared" si="1"/>
        <v/>
      </c>
      <c r="G90" s="10" t="str">
        <f>業者カード!AH80</f>
        <v/>
      </c>
      <c r="H90" s="16" t="str">
        <f>業者カード!AK80</f>
        <v>17</v>
      </c>
      <c r="I90" s="10" t="str">
        <f>業者カード!AI80</f>
        <v/>
      </c>
      <c r="J90" s="10">
        <f>業者カード!S80</f>
        <v>0</v>
      </c>
      <c r="K90" s="10">
        <f>業者カード!X80</f>
        <v>0</v>
      </c>
      <c r="L90" s="10">
        <f>業者カード!AC80</f>
        <v>0</v>
      </c>
    </row>
    <row r="91" spans="1:12" ht="12.95" customHeight="1">
      <c r="A91" s="17"/>
      <c r="B91" s="11"/>
      <c r="C91" s="12" t="s">
        <v>190</v>
      </c>
      <c r="D91" s="12" t="s">
        <v>200</v>
      </c>
      <c r="E91" s="18" t="str">
        <f>業者カード!$AJ$60</f>
        <v>1</v>
      </c>
      <c r="F91" s="13" t="str">
        <f t="shared" si="1"/>
        <v/>
      </c>
      <c r="G91" s="10" t="str">
        <f>業者カード!AH81</f>
        <v/>
      </c>
      <c r="H91" s="16" t="str">
        <f>業者カード!AK81</f>
        <v>18</v>
      </c>
      <c r="I91" s="10" t="str">
        <f>業者カード!AI81</f>
        <v/>
      </c>
      <c r="J91" s="10">
        <f>業者カード!S81</f>
        <v>0</v>
      </c>
      <c r="K91" s="10">
        <f>業者カード!X81</f>
        <v>0</v>
      </c>
      <c r="L91" s="10">
        <f>業者カード!AC81</f>
        <v>0</v>
      </c>
    </row>
    <row r="92" spans="1:12" ht="12.95" customHeight="1">
      <c r="A92" s="17"/>
      <c r="B92" s="11"/>
      <c r="C92" s="12" t="s">
        <v>190</v>
      </c>
      <c r="D92" s="12" t="s">
        <v>200</v>
      </c>
      <c r="E92" s="18" t="str">
        <f>業者カード!$AJ$60</f>
        <v>1</v>
      </c>
      <c r="F92" s="13" t="str">
        <f t="shared" si="1"/>
        <v/>
      </c>
      <c r="G92" s="10" t="str">
        <f>業者カード!AH82</f>
        <v/>
      </c>
      <c r="H92" s="16" t="str">
        <f>業者カード!AK82</f>
        <v>19</v>
      </c>
      <c r="I92" s="10" t="str">
        <f>業者カード!AI82</f>
        <v/>
      </c>
      <c r="J92" s="10">
        <f>業者カード!S82</f>
        <v>0</v>
      </c>
      <c r="K92" s="10">
        <f>業者カード!X82</f>
        <v>0</v>
      </c>
      <c r="L92" s="10">
        <f>業者カード!AC82</f>
        <v>0</v>
      </c>
    </row>
    <row r="93" spans="1:12" ht="12.95" customHeight="1">
      <c r="A93" s="17"/>
      <c r="B93" s="11"/>
      <c r="C93" s="12" t="s">
        <v>190</v>
      </c>
      <c r="D93" s="12" t="s">
        <v>200</v>
      </c>
      <c r="E93" s="18" t="str">
        <f>業者カード!$AJ$60</f>
        <v>1</v>
      </c>
      <c r="F93" s="13" t="str">
        <f t="shared" si="1"/>
        <v/>
      </c>
      <c r="G93" s="10" t="str">
        <f>業者カード!AH83</f>
        <v/>
      </c>
      <c r="H93" s="16" t="str">
        <f>業者カード!AK83</f>
        <v>20</v>
      </c>
      <c r="I93" s="10" t="str">
        <f>業者カード!AI83</f>
        <v/>
      </c>
      <c r="J93" s="10">
        <f>業者カード!S83</f>
        <v>0</v>
      </c>
      <c r="K93" s="10">
        <f>業者カード!X83</f>
        <v>0</v>
      </c>
      <c r="L93" s="10">
        <f>業者カード!AC83</f>
        <v>0</v>
      </c>
    </row>
    <row r="94" spans="1:12" ht="12.95" customHeight="1">
      <c r="A94" s="17" t="str">
        <f>業者カード!A87</f>
        <v>建築関係建設コンサルタント</v>
      </c>
      <c r="B94" s="11"/>
      <c r="C94" s="12" t="s">
        <v>190</v>
      </c>
      <c r="D94" s="12" t="s">
        <v>200</v>
      </c>
      <c r="E94" s="18" t="str">
        <f>業者カード!AJ87</f>
        <v>2</v>
      </c>
      <c r="F94" s="13" t="str">
        <f t="shared" si="1"/>
        <v/>
      </c>
      <c r="G94" s="10" t="str">
        <f>業者カード!AH90</f>
        <v/>
      </c>
      <c r="H94" s="16" t="str">
        <f>業者カード!AK90</f>
        <v>0</v>
      </c>
      <c r="I94" s="10" t="str">
        <f>業者カード!AI90</f>
        <v/>
      </c>
      <c r="J94" s="10">
        <f>業者カード!S90</f>
        <v>0</v>
      </c>
      <c r="K94" s="10">
        <f>業者カード!X90</f>
        <v>0</v>
      </c>
      <c r="L94" s="10">
        <f>業者カード!AC90</f>
        <v>0</v>
      </c>
    </row>
    <row r="95" spans="1:12" ht="12.95" customHeight="1">
      <c r="A95" s="11" t="str">
        <f>業者カード!A94</f>
        <v>地質調査</v>
      </c>
      <c r="B95" s="11"/>
      <c r="C95" s="12" t="s">
        <v>190</v>
      </c>
      <c r="D95" s="12" t="s">
        <v>200</v>
      </c>
      <c r="E95" s="18" t="str">
        <f>業者カード!$AJ$94</f>
        <v>3</v>
      </c>
      <c r="F95" s="13" t="str">
        <f t="shared" si="1"/>
        <v/>
      </c>
      <c r="G95" s="10" t="str">
        <f>業者カード!AH97</f>
        <v/>
      </c>
      <c r="H95" s="10" t="str">
        <f>業者カード!AK97</f>
        <v>0</v>
      </c>
      <c r="I95" s="10" t="str">
        <f>業者カード!AI97</f>
        <v/>
      </c>
      <c r="J95" s="10">
        <f>業者カード!S97</f>
        <v>0</v>
      </c>
      <c r="K95" s="10">
        <f>業者カード!X97</f>
        <v>0</v>
      </c>
      <c r="L95" s="10">
        <f>業者カード!AC97</f>
        <v>0</v>
      </c>
    </row>
    <row r="96" spans="1:12" ht="12.95" customHeight="1">
      <c r="A96" s="17" t="str">
        <f>業者カード!A101</f>
        <v>補償関連コンサルタント</v>
      </c>
      <c r="B96" s="11"/>
      <c r="C96" s="12" t="s">
        <v>190</v>
      </c>
      <c r="D96" s="12" t="s">
        <v>200</v>
      </c>
      <c r="E96" s="18" t="str">
        <f>業者カード!$AJ$101</f>
        <v>4</v>
      </c>
      <c r="F96" s="13" t="str">
        <f t="shared" si="1"/>
        <v/>
      </c>
      <c r="G96" s="10" t="str">
        <f>業者カード!AH104</f>
        <v/>
      </c>
      <c r="H96" s="16" t="str">
        <f>業者カード!AK104</f>
        <v>0</v>
      </c>
      <c r="I96" s="10" t="str">
        <f>業者カード!AI104</f>
        <v/>
      </c>
      <c r="J96" s="10">
        <f>業者カード!S104</f>
        <v>0</v>
      </c>
      <c r="K96" s="10">
        <f>業者カード!X104</f>
        <v>0</v>
      </c>
      <c r="L96" s="10">
        <f>業者カード!AC104</f>
        <v>0</v>
      </c>
    </row>
    <row r="97" spans="1:16" ht="12.95" customHeight="1">
      <c r="A97" s="11"/>
      <c r="B97" s="11"/>
      <c r="C97" s="12" t="s">
        <v>190</v>
      </c>
      <c r="D97" s="12" t="s">
        <v>200</v>
      </c>
      <c r="E97" s="18" t="str">
        <f>業者カード!$AJ$101</f>
        <v>4</v>
      </c>
      <c r="F97" s="13" t="str">
        <f t="shared" si="1"/>
        <v/>
      </c>
      <c r="G97" s="10" t="str">
        <f>業者カード!AH105</f>
        <v/>
      </c>
      <c r="H97" s="16" t="str">
        <f>業者カード!AK105</f>
        <v>1</v>
      </c>
      <c r="I97" s="10" t="str">
        <f>業者カード!AI105</f>
        <v/>
      </c>
      <c r="J97" s="10">
        <f>業者カード!S105</f>
        <v>0</v>
      </c>
      <c r="K97" s="10">
        <f>業者カード!X105</f>
        <v>0</v>
      </c>
      <c r="L97" s="10">
        <f>業者カード!AC105</f>
        <v>0</v>
      </c>
    </row>
    <row r="98" spans="1:16" ht="12.95" customHeight="1">
      <c r="A98" s="11"/>
      <c r="B98" s="11"/>
      <c r="C98" s="12" t="s">
        <v>190</v>
      </c>
      <c r="D98" s="12" t="s">
        <v>200</v>
      </c>
      <c r="E98" s="18" t="str">
        <f>業者カード!$AJ$101</f>
        <v>4</v>
      </c>
      <c r="F98" s="13" t="str">
        <f t="shared" si="1"/>
        <v/>
      </c>
      <c r="G98" s="10" t="str">
        <f>業者カード!AH106</f>
        <v/>
      </c>
      <c r="H98" s="16" t="str">
        <f>業者カード!AK106</f>
        <v>2</v>
      </c>
      <c r="I98" s="10" t="str">
        <f>業者カード!AI106</f>
        <v/>
      </c>
      <c r="J98" s="10">
        <f>業者カード!S106</f>
        <v>0</v>
      </c>
      <c r="K98" s="10">
        <f>業者カード!X106</f>
        <v>0</v>
      </c>
      <c r="L98" s="10">
        <f>業者カード!AC106</f>
        <v>0</v>
      </c>
    </row>
    <row r="99" spans="1:16" ht="12.95" customHeight="1">
      <c r="A99" s="11"/>
      <c r="B99" s="11"/>
      <c r="C99" s="12" t="s">
        <v>190</v>
      </c>
      <c r="D99" s="12" t="s">
        <v>200</v>
      </c>
      <c r="E99" s="18" t="str">
        <f>業者カード!$AJ$101</f>
        <v>4</v>
      </c>
      <c r="F99" s="13" t="str">
        <f t="shared" si="1"/>
        <v/>
      </c>
      <c r="G99" s="10" t="str">
        <f>業者カード!AH107</f>
        <v/>
      </c>
      <c r="H99" s="16" t="str">
        <f>業者カード!AK107</f>
        <v>3</v>
      </c>
      <c r="I99" s="10" t="str">
        <f>業者カード!AI107</f>
        <v/>
      </c>
      <c r="J99" s="10">
        <f>業者カード!S107</f>
        <v>0</v>
      </c>
      <c r="K99" s="10">
        <f>業者カード!X107</f>
        <v>0</v>
      </c>
      <c r="L99" s="10">
        <f>業者カード!AC107</f>
        <v>0</v>
      </c>
    </row>
    <row r="100" spans="1:16" ht="12.95" customHeight="1">
      <c r="A100" s="11"/>
      <c r="B100" s="11"/>
      <c r="C100" s="12" t="s">
        <v>190</v>
      </c>
      <c r="D100" s="12" t="s">
        <v>200</v>
      </c>
      <c r="E100" s="18" t="str">
        <f>業者カード!$AJ$101</f>
        <v>4</v>
      </c>
      <c r="F100" s="13" t="str">
        <f t="shared" si="1"/>
        <v/>
      </c>
      <c r="G100" s="10" t="str">
        <f>業者カード!AH108</f>
        <v/>
      </c>
      <c r="H100" s="16" t="str">
        <f>業者カード!AK108</f>
        <v>4</v>
      </c>
      <c r="I100" s="10" t="str">
        <f>業者カード!AI108</f>
        <v/>
      </c>
      <c r="J100" s="10">
        <f>業者カード!S108</f>
        <v>0</v>
      </c>
      <c r="K100" s="10">
        <f>業者カード!X108</f>
        <v>0</v>
      </c>
      <c r="L100" s="10">
        <f>業者カード!AC108</f>
        <v>0</v>
      </c>
    </row>
    <row r="101" spans="1:16" ht="12.95" customHeight="1">
      <c r="A101" s="11"/>
      <c r="B101" s="11"/>
      <c r="C101" s="12" t="s">
        <v>190</v>
      </c>
      <c r="D101" s="12" t="s">
        <v>200</v>
      </c>
      <c r="E101" s="18" t="str">
        <f>業者カード!$AJ$101</f>
        <v>4</v>
      </c>
      <c r="F101" s="13" t="str">
        <f t="shared" si="1"/>
        <v/>
      </c>
      <c r="G101" s="10" t="str">
        <f>業者カード!AH109</f>
        <v/>
      </c>
      <c r="H101" s="16" t="str">
        <f>業者カード!AK109</f>
        <v>5</v>
      </c>
      <c r="I101" s="10" t="str">
        <f>業者カード!AI109</f>
        <v/>
      </c>
      <c r="J101" s="10">
        <f>業者カード!S109</f>
        <v>0</v>
      </c>
      <c r="K101" s="10">
        <f>業者カード!X109</f>
        <v>0</v>
      </c>
      <c r="L101" s="10">
        <f>業者カード!AC109</f>
        <v>0</v>
      </c>
    </row>
    <row r="102" spans="1:16" ht="12.95" customHeight="1">
      <c r="A102" s="11"/>
      <c r="B102" s="11"/>
      <c r="C102" s="12" t="s">
        <v>190</v>
      </c>
      <c r="D102" s="12" t="s">
        <v>200</v>
      </c>
      <c r="E102" s="18" t="str">
        <f>業者カード!$AJ$101</f>
        <v>4</v>
      </c>
      <c r="F102" s="13" t="str">
        <f t="shared" si="1"/>
        <v/>
      </c>
      <c r="G102" s="10" t="str">
        <f>業者カード!AH110</f>
        <v/>
      </c>
      <c r="H102" s="16" t="str">
        <f>業者カード!AK110</f>
        <v>6</v>
      </c>
      <c r="I102" s="10" t="str">
        <f>業者カード!AI110</f>
        <v/>
      </c>
      <c r="J102" s="10">
        <f>業者カード!S110</f>
        <v>0</v>
      </c>
      <c r="K102" s="10">
        <f>業者カード!X110</f>
        <v>0</v>
      </c>
      <c r="L102" s="10">
        <f>業者カード!AC110</f>
        <v>0</v>
      </c>
    </row>
    <row r="103" spans="1:16" ht="12.95" customHeight="1">
      <c r="A103" s="11"/>
      <c r="B103" s="11"/>
      <c r="C103" s="12" t="s">
        <v>190</v>
      </c>
      <c r="D103" s="12" t="s">
        <v>200</v>
      </c>
      <c r="E103" s="18" t="str">
        <f>業者カード!$AJ$101</f>
        <v>4</v>
      </c>
      <c r="F103" s="13" t="str">
        <f t="shared" si="1"/>
        <v/>
      </c>
      <c r="G103" s="10" t="str">
        <f>業者カード!AH111</f>
        <v/>
      </c>
      <c r="H103" s="16" t="str">
        <f>業者カード!AK111</f>
        <v>7</v>
      </c>
      <c r="I103" s="10" t="str">
        <f>業者カード!AI111</f>
        <v/>
      </c>
      <c r="J103" s="10">
        <f>業者カード!S111</f>
        <v>0</v>
      </c>
      <c r="K103" s="10">
        <f>業者カード!X111</f>
        <v>0</v>
      </c>
      <c r="L103" s="10">
        <f>業者カード!AC111</f>
        <v>0</v>
      </c>
    </row>
    <row r="104" spans="1:16" s="92" customFormat="1" ht="12.95" customHeight="1">
      <c r="A104" s="91"/>
      <c r="B104" s="91"/>
      <c r="C104" s="91"/>
    </row>
    <row r="105" spans="1:16" s="92" customFormat="1" ht="12.95" customHeight="1">
      <c r="A105" s="93" t="s">
        <v>510</v>
      </c>
      <c r="B105" s="93"/>
      <c r="C105" s="94" t="s">
        <v>96</v>
      </c>
      <c r="D105" s="94" t="s">
        <v>511</v>
      </c>
      <c r="E105" s="94" t="s">
        <v>98</v>
      </c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</row>
    <row r="106" spans="1:16" s="92" customFormat="1" ht="12.95" customHeight="1">
      <c r="A106" s="93"/>
      <c r="B106" s="93"/>
      <c r="C106" s="90"/>
      <c r="D106" s="90"/>
      <c r="E106" s="90"/>
    </row>
    <row r="107" spans="1:16" s="92" customFormat="1" ht="12.95" customHeight="1">
      <c r="A107" s="93"/>
      <c r="B107" s="93"/>
      <c r="C107" s="90"/>
      <c r="D107" s="90"/>
      <c r="E107" s="90"/>
    </row>
    <row r="108" spans="1:16" s="92" customFormat="1" ht="12.95" customHeight="1">
      <c r="A108" s="93"/>
      <c r="B108" s="93"/>
      <c r="C108" s="90"/>
      <c r="D108" s="90"/>
      <c r="E108" s="90"/>
    </row>
    <row r="109" spans="1:16" s="92" customFormat="1" ht="12.95" customHeight="1">
      <c r="A109" s="93"/>
      <c r="B109" s="93"/>
      <c r="C109" s="90"/>
      <c r="D109" s="90"/>
      <c r="E109" s="90"/>
      <c r="F109" s="95"/>
    </row>
    <row r="110" spans="1:16" ht="12.95" customHeight="1">
      <c r="C110" s="10" t="s">
        <v>233</v>
      </c>
    </row>
    <row r="111" spans="1:16" ht="12.95" customHeight="1"/>
    <row r="112" spans="1:16" ht="12.95" customHeight="1"/>
    <row r="113" ht="12.95" customHeight="1"/>
  </sheetData>
  <phoneticPr fontId="4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DECFC98-4A98-484B-A6C2-56D14D828FC6}">
            <xm:f>NOT(ISERROR(SEARCH("_Disable",C106)))</xm:f>
            <xm:f>"_Disable"</xm:f>
            <x14:dxf>
              <fill>
                <patternFill>
                  <bgColor theme="0" tint="-0.14996795556505021"/>
                </patternFill>
              </fill>
            </x14:dxf>
          </x14:cfRule>
          <xm:sqref>C106:C109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56"/>
  <sheetViews>
    <sheetView workbookViewId="0">
      <pane xSplit="5" ySplit="6" topLeftCell="M127" activePane="bottomRight" state="frozen"/>
      <selection pane="topRight" activeCell="F1" sqref="F1"/>
      <selection pane="bottomLeft" activeCell="A7" sqref="A7"/>
      <selection pane="bottomRight" activeCell="P155" sqref="P155"/>
    </sheetView>
  </sheetViews>
  <sheetFormatPr defaultRowHeight="12.95" customHeight="1"/>
  <cols>
    <col min="1" max="1" width="13.125" style="15" customWidth="1"/>
    <col min="2" max="2" width="8.875" style="15" bestFit="1" customWidth="1"/>
    <col min="3" max="3" width="9" style="10"/>
    <col min="4" max="4" width="25.5" style="10" bestFit="1" customWidth="1"/>
    <col min="5" max="5" width="8.5" style="10" bestFit="1" customWidth="1"/>
    <col min="6" max="6" width="9" style="10" bestFit="1" customWidth="1"/>
    <col min="7" max="8" width="23.375" style="10" customWidth="1"/>
    <col min="9" max="13" width="15" style="10" customWidth="1"/>
    <col min="14" max="18" width="13.875" style="10" customWidth="1"/>
    <col min="19" max="19" width="13.875" style="10" bestFit="1" customWidth="1"/>
    <col min="20" max="21" width="18" style="10" bestFit="1" customWidth="1"/>
    <col min="22" max="22" width="13" style="10" bestFit="1" customWidth="1"/>
    <col min="23" max="23" width="13.875" style="10" bestFit="1" customWidth="1"/>
    <col min="24" max="16384" width="9" style="10"/>
  </cols>
  <sheetData>
    <row r="1" spans="1:24" ht="15.75" customHeight="1">
      <c r="A1" s="8" t="s">
        <v>94</v>
      </c>
      <c r="B1" s="8" t="s">
        <v>95</v>
      </c>
      <c r="C1" s="9" t="s">
        <v>96</v>
      </c>
      <c r="D1" s="9" t="s">
        <v>97</v>
      </c>
      <c r="E1" s="9" t="s">
        <v>98</v>
      </c>
      <c r="F1" s="9" t="s">
        <v>99</v>
      </c>
      <c r="G1" s="9" t="s">
        <v>31</v>
      </c>
      <c r="H1" s="9" t="s">
        <v>34</v>
      </c>
      <c r="I1" s="9" t="s">
        <v>667</v>
      </c>
      <c r="J1" s="9" t="s">
        <v>668</v>
      </c>
      <c r="K1" s="9" t="s">
        <v>669</v>
      </c>
      <c r="L1" s="9" t="s">
        <v>670</v>
      </c>
      <c r="M1" s="9" t="s">
        <v>671</v>
      </c>
      <c r="N1" s="14" t="s">
        <v>672</v>
      </c>
      <c r="O1" s="14"/>
      <c r="P1" s="14"/>
      <c r="Q1" s="14"/>
      <c r="R1" s="14" t="s">
        <v>721</v>
      </c>
      <c r="S1" s="14" t="s">
        <v>673</v>
      </c>
      <c r="T1" s="14" t="s">
        <v>674</v>
      </c>
      <c r="U1" s="14" t="s">
        <v>675</v>
      </c>
      <c r="V1" s="14" t="s">
        <v>441</v>
      </c>
      <c r="W1" s="14" t="s">
        <v>676</v>
      </c>
      <c r="X1" s="14"/>
    </row>
    <row r="2" spans="1:24" ht="12.95" customHeight="1">
      <c r="X2" s="14"/>
    </row>
    <row r="3" spans="1:24" ht="12.95" customHeight="1">
      <c r="A3" s="138" t="s">
        <v>430</v>
      </c>
      <c r="B3" s="139"/>
      <c r="C3" s="139"/>
      <c r="D3" s="139"/>
      <c r="E3" s="139"/>
      <c r="F3" s="139" t="s">
        <v>431</v>
      </c>
      <c r="G3" s="139"/>
      <c r="H3" s="139"/>
      <c r="I3" s="139"/>
      <c r="J3" s="139" t="s">
        <v>677</v>
      </c>
      <c r="K3" s="139"/>
      <c r="L3" s="139"/>
      <c r="M3" s="139"/>
      <c r="N3" s="139" t="s">
        <v>672</v>
      </c>
      <c r="O3" s="139"/>
      <c r="P3" s="139"/>
      <c r="Q3" s="139"/>
      <c r="R3" s="139"/>
      <c r="S3" s="139"/>
      <c r="T3" s="139"/>
      <c r="U3" s="139"/>
      <c r="V3" s="139"/>
      <c r="W3" s="140"/>
      <c r="X3" s="14"/>
    </row>
    <row r="4" spans="1:24" ht="12.95" customHeight="1">
      <c r="A4" s="141"/>
      <c r="B4" s="11"/>
      <c r="C4" s="14"/>
      <c r="D4" s="14"/>
      <c r="E4" s="14"/>
      <c r="F4" s="14"/>
      <c r="G4" s="14" t="str">
        <f>IF(技術者名簿!B127="","",技術者名簿!B127)</f>
        <v/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1</v>
      </c>
      <c r="O4" s="14">
        <v>2</v>
      </c>
      <c r="P4" s="14">
        <v>3</v>
      </c>
      <c r="Q4" s="14">
        <v>4</v>
      </c>
      <c r="R4" s="14" t="s">
        <v>721</v>
      </c>
      <c r="S4" s="14" t="s">
        <v>673</v>
      </c>
      <c r="T4" s="14" t="s">
        <v>674</v>
      </c>
      <c r="U4" s="14" t="s">
        <v>675</v>
      </c>
      <c r="V4" s="14" t="s">
        <v>441</v>
      </c>
      <c r="W4" s="142" t="s">
        <v>676</v>
      </c>
      <c r="X4" s="14"/>
    </row>
    <row r="5" spans="1:24" ht="12.95" customHeight="1">
      <c r="A5" s="143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4"/>
    </row>
    <row r="6" spans="1:24" ht="12.95" customHeight="1">
      <c r="A6" s="166"/>
      <c r="B6" s="167" t="s">
        <v>678</v>
      </c>
      <c r="C6" s="168" t="s">
        <v>189</v>
      </c>
      <c r="D6" s="168" t="s">
        <v>432</v>
      </c>
      <c r="E6" s="168" t="s">
        <v>433</v>
      </c>
      <c r="F6" s="168" t="s">
        <v>434</v>
      </c>
      <c r="G6" s="168" t="s">
        <v>679</v>
      </c>
      <c r="H6" s="169" t="s">
        <v>680</v>
      </c>
      <c r="I6" s="169" t="s">
        <v>681</v>
      </c>
      <c r="J6" s="168" t="s">
        <v>682</v>
      </c>
      <c r="K6" s="168" t="s">
        <v>435</v>
      </c>
      <c r="L6" s="168" t="s">
        <v>436</v>
      </c>
      <c r="M6" s="168" t="s">
        <v>437</v>
      </c>
      <c r="N6" s="168" t="s">
        <v>683</v>
      </c>
      <c r="O6" s="168" t="s">
        <v>684</v>
      </c>
      <c r="P6" s="168" t="s">
        <v>685</v>
      </c>
      <c r="Q6" s="168" t="s">
        <v>686</v>
      </c>
      <c r="R6" s="168" t="s">
        <v>722</v>
      </c>
      <c r="S6" s="168" t="s">
        <v>687</v>
      </c>
      <c r="T6" s="168" t="s">
        <v>688</v>
      </c>
      <c r="U6" s="168" t="s">
        <v>689</v>
      </c>
      <c r="V6" s="168" t="s">
        <v>445</v>
      </c>
      <c r="W6" s="170" t="s">
        <v>446</v>
      </c>
    </row>
    <row r="7" spans="1:24" ht="12.95" customHeight="1">
      <c r="A7" s="171" t="s">
        <v>690</v>
      </c>
      <c r="B7" s="172">
        <v>6</v>
      </c>
      <c r="C7" s="173" t="s">
        <v>190</v>
      </c>
      <c r="D7" s="173" t="s">
        <v>432</v>
      </c>
      <c r="E7" s="174">
        <v>1</v>
      </c>
      <c r="F7" s="174" t="str">
        <f>IF(技術者名簿!B6="","",1)</f>
        <v/>
      </c>
      <c r="G7" s="174" t="str">
        <f>IF(技術者名簿!B6="","",技術者名簿!B6)</f>
        <v/>
      </c>
      <c r="H7" s="174" t="str">
        <f>IF(技術者名簿!C6="","",技術者名簿!C6)</f>
        <v/>
      </c>
      <c r="I7" s="174" t="str">
        <f>IF(技術者名簿!D6="","",技術者名簿!D6)</f>
        <v/>
      </c>
      <c r="J7" s="174" t="str">
        <f>IF(技術者名簿!E6="","",技術者名簿!E6)</f>
        <v/>
      </c>
      <c r="K7" s="174" t="str">
        <f>IF(技術者名簿!E6="","",技術者名簿!E7)</f>
        <v/>
      </c>
      <c r="L7" s="174" t="str">
        <f>IF(技術者名簿!E8="","",技術者名簿!E8)</f>
        <v/>
      </c>
      <c r="M7" s="174" t="str">
        <f>IF(技術者名簿!E9="","",技術者名簿!E9)</f>
        <v/>
      </c>
      <c r="N7" s="174"/>
      <c r="O7" s="174"/>
      <c r="P7" s="174"/>
      <c r="Q7" s="174"/>
      <c r="R7" s="174"/>
      <c r="S7" s="174"/>
      <c r="T7" s="174"/>
      <c r="U7" s="174"/>
      <c r="V7" s="174"/>
      <c r="W7" s="175"/>
    </row>
    <row r="8" spans="1:24" ht="12.95" customHeight="1">
      <c r="A8" s="171" t="s">
        <v>691</v>
      </c>
      <c r="B8" s="172">
        <f>B7+4</f>
        <v>10</v>
      </c>
      <c r="C8" s="173" t="s">
        <v>190</v>
      </c>
      <c r="D8" s="173" t="s">
        <v>432</v>
      </c>
      <c r="E8" s="174">
        <v>2</v>
      </c>
      <c r="F8" s="174" t="str">
        <f>IF(技術者名簿!B10="","",1)</f>
        <v/>
      </c>
      <c r="G8" s="174" t="str">
        <f>IF(技術者名簿!B10="","",技術者名簿!B10)</f>
        <v/>
      </c>
      <c r="H8" s="174" t="str">
        <f>IF(技術者名簿!C10="","",技術者名簿!C10)</f>
        <v/>
      </c>
      <c r="I8" s="174" t="str">
        <f>IF(技術者名簿!D10="","",技術者名簿!D10)</f>
        <v/>
      </c>
      <c r="J8" s="174" t="str">
        <f>IF(技術者名簿!E10="","",技術者名簿!E10)</f>
        <v/>
      </c>
      <c r="K8" s="174" t="str">
        <f>IF(技術者名簿!E10="","",技術者名簿!E11)</f>
        <v/>
      </c>
      <c r="L8" s="174" t="str">
        <f>IF(技術者名簿!E12="","",技術者名簿!E12)</f>
        <v/>
      </c>
      <c r="M8" s="174" t="str">
        <f>IF(技術者名簿!E13="","",技術者名簿!E13)</f>
        <v/>
      </c>
      <c r="N8" s="174"/>
      <c r="O8" s="174"/>
      <c r="P8" s="174"/>
      <c r="Q8" s="174"/>
      <c r="R8" s="174"/>
      <c r="S8" s="174"/>
      <c r="T8" s="174"/>
      <c r="U8" s="174"/>
      <c r="V8" s="174"/>
      <c r="W8" s="175"/>
    </row>
    <row r="9" spans="1:24" ht="12.95" customHeight="1">
      <c r="A9" s="171" t="s">
        <v>692</v>
      </c>
      <c r="B9" s="172">
        <f t="shared" ref="B9:B72" si="0">B8+4</f>
        <v>14</v>
      </c>
      <c r="C9" s="173" t="s">
        <v>190</v>
      </c>
      <c r="D9" s="173" t="s">
        <v>432</v>
      </c>
      <c r="E9" s="174">
        <v>3</v>
      </c>
      <c r="F9" s="174" t="str">
        <f>IF(技術者名簿!B14="","",1)</f>
        <v/>
      </c>
      <c r="G9" s="174" t="str">
        <f>IF(技術者名簿!B14="","",技術者名簿!B14)</f>
        <v/>
      </c>
      <c r="H9" s="174" t="str">
        <f>IF(技術者名簿!C14="","",技術者名簿!C14)</f>
        <v/>
      </c>
      <c r="I9" s="174" t="str">
        <f>IF(技術者名簿!D14="","",技術者名簿!D14)</f>
        <v/>
      </c>
      <c r="J9" s="174" t="str">
        <f>IF(技術者名簿!E14="","",技術者名簿!E14)</f>
        <v/>
      </c>
      <c r="K9" s="174" t="str">
        <f>IF(技術者名簿!E14="","",技術者名簿!E15)</f>
        <v/>
      </c>
      <c r="L9" s="174" t="str">
        <f>IF(技術者名簿!E16="","",技術者名簿!E16)</f>
        <v/>
      </c>
      <c r="M9" s="174" t="str">
        <f>IF(技術者名簿!E17="","",技術者名簿!E17)</f>
        <v/>
      </c>
      <c r="N9" s="174"/>
      <c r="O9" s="174"/>
      <c r="P9" s="174"/>
      <c r="Q9" s="174"/>
      <c r="R9" s="174"/>
      <c r="S9" s="174"/>
      <c r="T9" s="174"/>
      <c r="U9" s="174"/>
      <c r="V9" s="174"/>
      <c r="W9" s="175"/>
    </row>
    <row r="10" spans="1:24" ht="12.95" customHeight="1">
      <c r="A10" s="171" t="s">
        <v>693</v>
      </c>
      <c r="B10" s="172">
        <f t="shared" si="0"/>
        <v>18</v>
      </c>
      <c r="C10" s="173" t="s">
        <v>190</v>
      </c>
      <c r="D10" s="173" t="s">
        <v>432</v>
      </c>
      <c r="E10" s="174">
        <v>4</v>
      </c>
      <c r="F10" s="174" t="str">
        <f>IF(技術者名簿!B18="","",1)</f>
        <v/>
      </c>
      <c r="G10" s="174" t="str">
        <f>IF(技術者名簿!B18="","",技術者名簿!B18)</f>
        <v/>
      </c>
      <c r="H10" s="174" t="str">
        <f>IF(技術者名簿!C18="","",技術者名簿!C18)</f>
        <v/>
      </c>
      <c r="I10" s="174" t="str">
        <f>IF(技術者名簿!D18="","",技術者名簿!D18)</f>
        <v/>
      </c>
      <c r="J10" s="174" t="str">
        <f>IF(技術者名簿!E18="","",技術者名簿!E18)</f>
        <v/>
      </c>
      <c r="K10" s="174" t="str">
        <f>IF(技術者名簿!E18="","",技術者名簿!E19)</f>
        <v/>
      </c>
      <c r="L10" s="174" t="str">
        <f>IF(技術者名簿!E20="","",技術者名簿!E20)</f>
        <v/>
      </c>
      <c r="M10" s="174" t="str">
        <f>IF(技術者名簿!E21="","",技術者名簿!E21)</f>
        <v/>
      </c>
      <c r="N10" s="174"/>
      <c r="O10" s="174"/>
      <c r="P10" s="174"/>
      <c r="Q10" s="174"/>
      <c r="R10" s="174"/>
      <c r="S10" s="174"/>
      <c r="T10" s="174"/>
      <c r="U10" s="174"/>
      <c r="V10" s="174"/>
      <c r="W10" s="175"/>
    </row>
    <row r="11" spans="1:24" ht="12.95" customHeight="1">
      <c r="A11" s="171" t="s">
        <v>694</v>
      </c>
      <c r="B11" s="172">
        <f t="shared" si="0"/>
        <v>22</v>
      </c>
      <c r="C11" s="173" t="s">
        <v>190</v>
      </c>
      <c r="D11" s="173" t="s">
        <v>432</v>
      </c>
      <c r="E11" s="174">
        <v>5</v>
      </c>
      <c r="F11" s="174" t="str">
        <f>IF(技術者名簿!B22="","",1)</f>
        <v/>
      </c>
      <c r="G11" s="174" t="str">
        <f>IF(技術者名簿!B22="","",技術者名簿!B22)</f>
        <v/>
      </c>
      <c r="H11" s="174" t="str">
        <f>IF(技術者名簿!C22="","",技術者名簿!C22)</f>
        <v/>
      </c>
      <c r="I11" s="174" t="str">
        <f>IF(技術者名簿!D22="","",技術者名簿!D22)</f>
        <v/>
      </c>
      <c r="J11" s="174" t="str">
        <f>IF(技術者名簿!E22="","",技術者名簿!E22)</f>
        <v/>
      </c>
      <c r="K11" s="174" t="str">
        <f>IF(技術者名簿!E22="","",技術者名簿!E23)</f>
        <v/>
      </c>
      <c r="L11" s="174" t="str">
        <f>IF(技術者名簿!E24="","",技術者名簿!E24)</f>
        <v/>
      </c>
      <c r="M11" s="174" t="str">
        <f>IF(技術者名簿!E25="","",技術者名簿!E25)</f>
        <v/>
      </c>
      <c r="N11" s="174"/>
      <c r="O11" s="174"/>
      <c r="P11" s="174"/>
      <c r="Q11" s="174"/>
      <c r="R11" s="174"/>
      <c r="S11" s="174"/>
      <c r="T11" s="174"/>
      <c r="U11" s="174"/>
      <c r="V11" s="174"/>
      <c r="W11" s="175"/>
    </row>
    <row r="12" spans="1:24" ht="12.95" customHeight="1">
      <c r="A12" s="171" t="s">
        <v>695</v>
      </c>
      <c r="B12" s="172">
        <f t="shared" si="0"/>
        <v>26</v>
      </c>
      <c r="C12" s="173" t="s">
        <v>190</v>
      </c>
      <c r="D12" s="173" t="s">
        <v>432</v>
      </c>
      <c r="E12" s="174">
        <v>6</v>
      </c>
      <c r="F12" s="174" t="str">
        <f>IF(技術者名簿!B26="","",1)</f>
        <v/>
      </c>
      <c r="G12" s="174" t="str">
        <f>IF(技術者名簿!B26="","",技術者名簿!B26)</f>
        <v/>
      </c>
      <c r="H12" s="174" t="str">
        <f>IF(技術者名簿!C26="","",技術者名簿!C26)</f>
        <v/>
      </c>
      <c r="I12" s="174" t="str">
        <f>IF(技術者名簿!D26="","",技術者名簿!D26)</f>
        <v/>
      </c>
      <c r="J12" s="174" t="str">
        <f>IF(技術者名簿!E26="","",技術者名簿!E26)</f>
        <v/>
      </c>
      <c r="K12" s="174" t="str">
        <f>IF(技術者名簿!E26="","",技術者名簿!E27)</f>
        <v/>
      </c>
      <c r="L12" s="174" t="str">
        <f>IF(技術者名簿!E28="","",技術者名簿!E28)</f>
        <v/>
      </c>
      <c r="M12" s="174" t="str">
        <f>IF(技術者名簿!E29="","",技術者名簿!E29)</f>
        <v/>
      </c>
      <c r="N12" s="174"/>
      <c r="O12" s="174"/>
      <c r="P12" s="174"/>
      <c r="Q12" s="174"/>
      <c r="R12" s="174"/>
      <c r="S12" s="174"/>
      <c r="T12" s="174"/>
      <c r="U12" s="174"/>
      <c r="V12" s="174"/>
      <c r="W12" s="175"/>
    </row>
    <row r="13" spans="1:24" ht="12.95" customHeight="1">
      <c r="A13" s="171" t="s">
        <v>696</v>
      </c>
      <c r="B13" s="172">
        <f t="shared" si="0"/>
        <v>30</v>
      </c>
      <c r="C13" s="173" t="s">
        <v>190</v>
      </c>
      <c r="D13" s="173" t="s">
        <v>432</v>
      </c>
      <c r="E13" s="174">
        <v>7</v>
      </c>
      <c r="F13" s="174" t="str">
        <f>IF(技術者名簿!B30="","",1)</f>
        <v/>
      </c>
      <c r="G13" s="174" t="str">
        <f>IF(技術者名簿!B30="","",技術者名簿!B30)</f>
        <v/>
      </c>
      <c r="H13" s="174" t="str">
        <f>IF(技術者名簿!C30="","",技術者名簿!C30)</f>
        <v/>
      </c>
      <c r="I13" s="174" t="str">
        <f>IF(技術者名簿!D30="","",技術者名簿!D30)</f>
        <v/>
      </c>
      <c r="J13" s="174" t="str">
        <f>IF(技術者名簿!E30="","",技術者名簿!E30)</f>
        <v/>
      </c>
      <c r="K13" s="174" t="str">
        <f>IF(技術者名簿!E30="","",技術者名簿!E31)</f>
        <v/>
      </c>
      <c r="L13" s="174" t="str">
        <f>IF(技術者名簿!E32="","",技術者名簿!E32)</f>
        <v/>
      </c>
      <c r="M13" s="174" t="str">
        <f>IF(技術者名簿!E33="","",技術者名簿!E33)</f>
        <v/>
      </c>
      <c r="N13" s="174"/>
      <c r="O13" s="174"/>
      <c r="P13" s="174"/>
      <c r="Q13" s="174"/>
      <c r="R13" s="174"/>
      <c r="S13" s="174"/>
      <c r="T13" s="174"/>
      <c r="U13" s="174"/>
      <c r="V13" s="174"/>
      <c r="W13" s="175"/>
    </row>
    <row r="14" spans="1:24" ht="12.95" customHeight="1">
      <c r="A14" s="171" t="s">
        <v>697</v>
      </c>
      <c r="B14" s="172">
        <f t="shared" si="0"/>
        <v>34</v>
      </c>
      <c r="C14" s="173" t="s">
        <v>190</v>
      </c>
      <c r="D14" s="173" t="s">
        <v>432</v>
      </c>
      <c r="E14" s="174">
        <v>8</v>
      </c>
      <c r="F14" s="174" t="str">
        <f>IF(技術者名簿!B34="","",1)</f>
        <v/>
      </c>
      <c r="G14" s="174" t="str">
        <f>IF(技術者名簿!B34="","",技術者名簿!B34)</f>
        <v/>
      </c>
      <c r="H14" s="174" t="str">
        <f>IF(技術者名簿!C34="","",技術者名簿!C34)</f>
        <v/>
      </c>
      <c r="I14" s="174" t="str">
        <f>IF(技術者名簿!D34="","",技術者名簿!D34)</f>
        <v/>
      </c>
      <c r="J14" s="174" t="str">
        <f>IF(技術者名簿!E34="","",技術者名簿!E34)</f>
        <v/>
      </c>
      <c r="K14" s="174" t="str">
        <f>IF(技術者名簿!E34="","",技術者名簿!E35)</f>
        <v/>
      </c>
      <c r="L14" s="174" t="str">
        <f>IF(技術者名簿!E36="","",技術者名簿!E36)</f>
        <v/>
      </c>
      <c r="M14" s="174" t="str">
        <f>IF(技術者名簿!E37="","",技術者名簿!E37)</f>
        <v/>
      </c>
      <c r="N14" s="174"/>
      <c r="O14" s="174"/>
      <c r="P14" s="174"/>
      <c r="Q14" s="174"/>
      <c r="R14" s="174"/>
      <c r="S14" s="174"/>
      <c r="T14" s="174"/>
      <c r="U14" s="174"/>
      <c r="V14" s="174"/>
      <c r="W14" s="175"/>
    </row>
    <row r="15" spans="1:24" ht="12.95" customHeight="1">
      <c r="A15" s="171" t="s">
        <v>698</v>
      </c>
      <c r="B15" s="172">
        <f t="shared" si="0"/>
        <v>38</v>
      </c>
      <c r="C15" s="173" t="s">
        <v>190</v>
      </c>
      <c r="D15" s="173" t="s">
        <v>432</v>
      </c>
      <c r="E15" s="174">
        <v>9</v>
      </c>
      <c r="F15" s="174" t="str">
        <f>IF(技術者名簿!B38="","",1)</f>
        <v/>
      </c>
      <c r="G15" s="174" t="str">
        <f>IF(技術者名簿!B38="","",技術者名簿!B38)</f>
        <v/>
      </c>
      <c r="H15" s="174" t="str">
        <f>IF(技術者名簿!C38="","",技術者名簿!C38)</f>
        <v/>
      </c>
      <c r="I15" s="174" t="str">
        <f>IF(技術者名簿!D38="","",技術者名簿!D38)</f>
        <v/>
      </c>
      <c r="J15" s="174" t="str">
        <f>IF(技術者名簿!E38="","",技術者名簿!E38)</f>
        <v/>
      </c>
      <c r="K15" s="174" t="str">
        <f>IF(技術者名簿!E38="","",技術者名簿!E39)</f>
        <v/>
      </c>
      <c r="L15" s="174" t="str">
        <f>IF(技術者名簿!E40="","",技術者名簿!E40)</f>
        <v/>
      </c>
      <c r="M15" s="174" t="str">
        <f>IF(技術者名簿!E41="","",技術者名簿!E41)</f>
        <v/>
      </c>
      <c r="N15" s="174"/>
      <c r="O15" s="174"/>
      <c r="P15" s="174"/>
      <c r="Q15" s="174"/>
      <c r="R15" s="174"/>
      <c r="S15" s="174"/>
      <c r="T15" s="174"/>
      <c r="U15" s="174"/>
      <c r="V15" s="174"/>
      <c r="W15" s="175"/>
    </row>
    <row r="16" spans="1:24" ht="12.95" customHeight="1">
      <c r="A16" s="171" t="s">
        <v>699</v>
      </c>
      <c r="B16" s="172">
        <f t="shared" si="0"/>
        <v>42</v>
      </c>
      <c r="C16" s="173" t="s">
        <v>190</v>
      </c>
      <c r="D16" s="173" t="s">
        <v>432</v>
      </c>
      <c r="E16" s="174">
        <v>10</v>
      </c>
      <c r="F16" s="174" t="str">
        <f>IF(技術者名簿!B42="","",1)</f>
        <v/>
      </c>
      <c r="G16" s="174" t="str">
        <f>IF(技術者名簿!B42="","",技術者名簿!B42)</f>
        <v/>
      </c>
      <c r="H16" s="174" t="str">
        <f>IF(技術者名簿!C42="","",技術者名簿!C42)</f>
        <v/>
      </c>
      <c r="I16" s="174" t="str">
        <f>IF(技術者名簿!D42="","",技術者名簿!D42)</f>
        <v/>
      </c>
      <c r="J16" s="174" t="str">
        <f>IF(技術者名簿!E42="","",技術者名簿!E42)</f>
        <v/>
      </c>
      <c r="K16" s="174" t="str">
        <f>IF(技術者名簿!E42="","",技術者名簿!E43)</f>
        <v/>
      </c>
      <c r="L16" s="174" t="str">
        <f>IF(技術者名簿!E44="","",技術者名簿!E44)</f>
        <v/>
      </c>
      <c r="M16" s="174" t="str">
        <f>IF(技術者名簿!E45="","",技術者名簿!E45)</f>
        <v/>
      </c>
      <c r="N16" s="174"/>
      <c r="O16" s="174"/>
      <c r="P16" s="174"/>
      <c r="Q16" s="174"/>
      <c r="R16" s="174"/>
      <c r="S16" s="174"/>
      <c r="T16" s="174"/>
      <c r="U16" s="174"/>
      <c r="V16" s="174"/>
      <c r="W16" s="175"/>
    </row>
    <row r="17" spans="1:23" ht="12.95" customHeight="1">
      <c r="A17" s="171" t="s">
        <v>700</v>
      </c>
      <c r="B17" s="172">
        <f t="shared" si="0"/>
        <v>46</v>
      </c>
      <c r="C17" s="173" t="s">
        <v>190</v>
      </c>
      <c r="D17" s="173" t="s">
        <v>432</v>
      </c>
      <c r="E17" s="174">
        <v>11</v>
      </c>
      <c r="F17" s="174" t="str">
        <f>IF(技術者名簿!B46="","",1)</f>
        <v/>
      </c>
      <c r="G17" s="174" t="str">
        <f>IF(技術者名簿!B46="","",技術者名簿!B46)</f>
        <v/>
      </c>
      <c r="H17" s="174" t="str">
        <f>IF(技術者名簿!C46="","",技術者名簿!C46)</f>
        <v/>
      </c>
      <c r="I17" s="174" t="str">
        <f>IF(技術者名簿!D46="","",技術者名簿!D46)</f>
        <v/>
      </c>
      <c r="J17" s="174" t="str">
        <f>IF(技術者名簿!E46="","",技術者名簿!E46)</f>
        <v/>
      </c>
      <c r="K17" s="174" t="str">
        <f>IF(技術者名簿!E46="","",技術者名簿!E47)</f>
        <v/>
      </c>
      <c r="L17" s="174" t="str">
        <f>IF(技術者名簿!E48="","",技術者名簿!E48)</f>
        <v/>
      </c>
      <c r="M17" s="174" t="str">
        <f>IF(技術者名簿!E49="","",技術者名簿!E49)</f>
        <v/>
      </c>
      <c r="N17" s="174"/>
      <c r="O17" s="174"/>
      <c r="P17" s="174"/>
      <c r="Q17" s="174"/>
      <c r="R17" s="174"/>
      <c r="S17" s="174"/>
      <c r="T17" s="174"/>
      <c r="U17" s="174"/>
      <c r="V17" s="174"/>
      <c r="W17" s="175"/>
    </row>
    <row r="18" spans="1:23" ht="12.75" customHeight="1">
      <c r="A18" s="171" t="s">
        <v>701</v>
      </c>
      <c r="B18" s="172">
        <f t="shared" si="0"/>
        <v>50</v>
      </c>
      <c r="C18" s="173" t="s">
        <v>190</v>
      </c>
      <c r="D18" s="173" t="s">
        <v>432</v>
      </c>
      <c r="E18" s="174">
        <v>12</v>
      </c>
      <c r="F18" s="174" t="str">
        <f>IF(技術者名簿!B50="","",1)</f>
        <v/>
      </c>
      <c r="G18" s="174" t="str">
        <f>IF(技術者名簿!B50="","",技術者名簿!B50)</f>
        <v/>
      </c>
      <c r="H18" s="174" t="str">
        <f>IF(技術者名簿!C50="","",技術者名簿!C50)</f>
        <v/>
      </c>
      <c r="I18" s="174" t="str">
        <f>IF(技術者名簿!D50="","",技術者名簿!D50)</f>
        <v/>
      </c>
      <c r="J18" s="174" t="str">
        <f>IF(技術者名簿!E50="","",技術者名簿!E50)</f>
        <v/>
      </c>
      <c r="K18" s="174" t="str">
        <f>IF(技術者名簿!E50="","",技術者名簿!E51)</f>
        <v/>
      </c>
      <c r="L18" s="174" t="str">
        <f>IF(技術者名簿!E52="","",技術者名簿!E52)</f>
        <v/>
      </c>
      <c r="M18" s="174" t="str">
        <f>IF(技術者名簿!E53="","",技術者名簿!E53)</f>
        <v/>
      </c>
      <c r="N18" s="174"/>
      <c r="O18" s="174"/>
      <c r="P18" s="174"/>
      <c r="Q18" s="174"/>
      <c r="R18" s="174"/>
      <c r="S18" s="174"/>
      <c r="T18" s="174"/>
      <c r="U18" s="174"/>
      <c r="V18" s="174"/>
      <c r="W18" s="175"/>
    </row>
    <row r="19" spans="1:23" ht="12.95" customHeight="1">
      <c r="A19" s="171" t="s">
        <v>702</v>
      </c>
      <c r="B19" s="172">
        <f t="shared" si="0"/>
        <v>54</v>
      </c>
      <c r="C19" s="173" t="s">
        <v>190</v>
      </c>
      <c r="D19" s="173" t="s">
        <v>432</v>
      </c>
      <c r="E19" s="174">
        <v>13</v>
      </c>
      <c r="F19" s="174" t="str">
        <f>IF(技術者名簿!B54="","",1)</f>
        <v/>
      </c>
      <c r="G19" s="174" t="str">
        <f>IF(技術者名簿!B54="","",技術者名簿!B54)</f>
        <v/>
      </c>
      <c r="H19" s="174" t="str">
        <f>IF(技術者名簿!C54="","",技術者名簿!C54)</f>
        <v/>
      </c>
      <c r="I19" s="174" t="str">
        <f>IF(技術者名簿!D54="","",技術者名簿!D54)</f>
        <v/>
      </c>
      <c r="J19" s="174" t="str">
        <f>IF(技術者名簿!E54="","",技術者名簿!E54)</f>
        <v/>
      </c>
      <c r="K19" s="174" t="str">
        <f>IF(技術者名簿!E54="","",技術者名簿!E55)</f>
        <v/>
      </c>
      <c r="L19" s="174" t="str">
        <f>IF(技術者名簿!E56="","",技術者名簿!E56)</f>
        <v/>
      </c>
      <c r="M19" s="174" t="str">
        <f>IF(技術者名簿!E57="","",技術者名簿!E57)</f>
        <v/>
      </c>
      <c r="N19" s="174"/>
      <c r="O19" s="174"/>
      <c r="P19" s="174"/>
      <c r="Q19" s="174"/>
      <c r="R19" s="174"/>
      <c r="S19" s="174"/>
      <c r="T19" s="174"/>
      <c r="U19" s="174"/>
      <c r="V19" s="174"/>
      <c r="W19" s="175"/>
    </row>
    <row r="20" spans="1:23" ht="12.95" customHeight="1">
      <c r="A20" s="171" t="s">
        <v>703</v>
      </c>
      <c r="B20" s="172">
        <f t="shared" si="0"/>
        <v>58</v>
      </c>
      <c r="C20" s="173" t="s">
        <v>190</v>
      </c>
      <c r="D20" s="173" t="s">
        <v>432</v>
      </c>
      <c r="E20" s="174">
        <v>14</v>
      </c>
      <c r="F20" s="174" t="str">
        <f>IF(技術者名簿!B58="","",1)</f>
        <v/>
      </c>
      <c r="G20" s="174" t="str">
        <f>IF(技術者名簿!B58="","",技術者名簿!B58)</f>
        <v/>
      </c>
      <c r="H20" s="174" t="str">
        <f>IF(技術者名簿!C58="","",技術者名簿!C58)</f>
        <v/>
      </c>
      <c r="I20" s="174" t="str">
        <f>IF(技術者名簿!D58="","",技術者名簿!D58)</f>
        <v/>
      </c>
      <c r="J20" s="174" t="str">
        <f>IF(技術者名簿!E58="","",技術者名簿!E58)</f>
        <v/>
      </c>
      <c r="K20" s="174" t="str">
        <f>IF(技術者名簿!E58="","",技術者名簿!E59)</f>
        <v/>
      </c>
      <c r="L20" s="174" t="str">
        <f>IF(技術者名簿!E60="","",技術者名簿!E60)</f>
        <v/>
      </c>
      <c r="M20" s="174" t="str">
        <f>IF(技術者名簿!E61="","",技術者名簿!E61)</f>
        <v/>
      </c>
      <c r="N20" s="174"/>
      <c r="O20" s="174"/>
      <c r="P20" s="174"/>
      <c r="Q20" s="174"/>
      <c r="R20" s="174"/>
      <c r="S20" s="174"/>
      <c r="T20" s="174"/>
      <c r="U20" s="174"/>
      <c r="V20" s="174"/>
      <c r="W20" s="175"/>
    </row>
    <row r="21" spans="1:23" ht="12.95" customHeight="1">
      <c r="A21" s="171" t="s">
        <v>704</v>
      </c>
      <c r="B21" s="172">
        <f t="shared" si="0"/>
        <v>62</v>
      </c>
      <c r="C21" s="173" t="s">
        <v>190</v>
      </c>
      <c r="D21" s="173" t="s">
        <v>432</v>
      </c>
      <c r="E21" s="174">
        <v>15</v>
      </c>
      <c r="F21" s="174" t="str">
        <f>IF(技術者名簿!B62="","",1)</f>
        <v/>
      </c>
      <c r="G21" s="174" t="str">
        <f>IF(技術者名簿!B62="","",技術者名簿!B62)</f>
        <v/>
      </c>
      <c r="H21" s="174" t="str">
        <f>IF(技術者名簿!C62="","",技術者名簿!C62)</f>
        <v/>
      </c>
      <c r="I21" s="174" t="str">
        <f>IF(技術者名簿!D62="","",技術者名簿!D62)</f>
        <v/>
      </c>
      <c r="J21" s="174" t="str">
        <f>IF(技術者名簿!E62="","",技術者名簿!E62)</f>
        <v/>
      </c>
      <c r="K21" s="174" t="str">
        <f>IF(技術者名簿!E62="","",技術者名簿!E63)</f>
        <v/>
      </c>
      <c r="L21" s="174" t="str">
        <f>IF(技術者名簿!E64="","",技術者名簿!E64)</f>
        <v/>
      </c>
      <c r="M21" s="174" t="str">
        <f>IF(技術者名簿!E65="","",技術者名簿!E65)</f>
        <v/>
      </c>
      <c r="N21" s="174"/>
      <c r="O21" s="174"/>
      <c r="P21" s="174"/>
      <c r="Q21" s="174"/>
      <c r="R21" s="174"/>
      <c r="S21" s="174"/>
      <c r="T21" s="174"/>
      <c r="U21" s="174"/>
      <c r="V21" s="174"/>
      <c r="W21" s="175"/>
    </row>
    <row r="22" spans="1:23" ht="12.95" customHeight="1">
      <c r="A22" s="171" t="s">
        <v>705</v>
      </c>
      <c r="B22" s="172">
        <f t="shared" si="0"/>
        <v>66</v>
      </c>
      <c r="C22" s="173" t="s">
        <v>190</v>
      </c>
      <c r="D22" s="173" t="s">
        <v>432</v>
      </c>
      <c r="E22" s="174">
        <v>16</v>
      </c>
      <c r="F22" s="174" t="str">
        <f>IF(技術者名簿!B66="","",1)</f>
        <v/>
      </c>
      <c r="G22" s="174" t="str">
        <f>IF(技術者名簿!B66="","",技術者名簿!B66)</f>
        <v/>
      </c>
      <c r="H22" s="174" t="str">
        <f>IF(技術者名簿!C66="","",技術者名簿!C66)</f>
        <v/>
      </c>
      <c r="I22" s="174" t="str">
        <f>IF(技術者名簿!D66="","",技術者名簿!D66)</f>
        <v/>
      </c>
      <c r="J22" s="174" t="str">
        <f>IF(技術者名簿!E66="","",技術者名簿!E66)</f>
        <v/>
      </c>
      <c r="K22" s="174" t="str">
        <f>IF(技術者名簿!E66="","",技術者名簿!E67)</f>
        <v/>
      </c>
      <c r="L22" s="174" t="str">
        <f>IF(技術者名簿!E68="","",技術者名簿!E68)</f>
        <v/>
      </c>
      <c r="M22" s="174" t="str">
        <f>IF(技術者名簿!E69="","",技術者名簿!E69)</f>
        <v/>
      </c>
      <c r="N22" s="174"/>
      <c r="O22" s="174"/>
      <c r="P22" s="174"/>
      <c r="Q22" s="174"/>
      <c r="R22" s="174"/>
      <c r="S22" s="174"/>
      <c r="T22" s="174"/>
      <c r="U22" s="174"/>
      <c r="V22" s="174"/>
      <c r="W22" s="175"/>
    </row>
    <row r="23" spans="1:23" ht="12.95" customHeight="1">
      <c r="A23" s="171" t="s">
        <v>706</v>
      </c>
      <c r="B23" s="172">
        <f t="shared" si="0"/>
        <v>70</v>
      </c>
      <c r="C23" s="173" t="s">
        <v>190</v>
      </c>
      <c r="D23" s="173" t="s">
        <v>432</v>
      </c>
      <c r="E23" s="174">
        <v>17</v>
      </c>
      <c r="F23" s="174" t="str">
        <f>IF(技術者名簿!B70="","",1)</f>
        <v/>
      </c>
      <c r="G23" s="174" t="str">
        <f>IF(技術者名簿!B70="","",技術者名簿!B70)</f>
        <v/>
      </c>
      <c r="H23" s="174" t="str">
        <f>IF(技術者名簿!C70="","",技術者名簿!C70)</f>
        <v/>
      </c>
      <c r="I23" s="174" t="str">
        <f>IF(技術者名簿!D70="","",技術者名簿!D70)</f>
        <v/>
      </c>
      <c r="J23" s="174" t="str">
        <f>IF(技術者名簿!E70="","",技術者名簿!E70)</f>
        <v/>
      </c>
      <c r="K23" s="174" t="str">
        <f>IF(技術者名簿!E70="","",技術者名簿!E71)</f>
        <v/>
      </c>
      <c r="L23" s="174" t="str">
        <f>IF(技術者名簿!E72="","",技術者名簿!E72)</f>
        <v/>
      </c>
      <c r="M23" s="174" t="str">
        <f>IF(技術者名簿!E73="","",技術者名簿!E73)</f>
        <v/>
      </c>
      <c r="N23" s="174"/>
      <c r="O23" s="174"/>
      <c r="P23" s="174"/>
      <c r="Q23" s="174"/>
      <c r="R23" s="174"/>
      <c r="S23" s="174"/>
      <c r="T23" s="174"/>
      <c r="U23" s="174"/>
      <c r="V23" s="174"/>
      <c r="W23" s="175"/>
    </row>
    <row r="24" spans="1:23" ht="12.95" customHeight="1">
      <c r="A24" s="171" t="s">
        <v>707</v>
      </c>
      <c r="B24" s="172">
        <f t="shared" si="0"/>
        <v>74</v>
      </c>
      <c r="C24" s="173" t="s">
        <v>190</v>
      </c>
      <c r="D24" s="173" t="s">
        <v>432</v>
      </c>
      <c r="E24" s="174">
        <v>18</v>
      </c>
      <c r="F24" s="174" t="str">
        <f>IF(技術者名簿!B74="","",1)</f>
        <v/>
      </c>
      <c r="G24" s="174" t="str">
        <f>IF(技術者名簿!B74="","",技術者名簿!B74)</f>
        <v/>
      </c>
      <c r="H24" s="174" t="str">
        <f>IF(技術者名簿!C74="","",技術者名簿!C74)</f>
        <v/>
      </c>
      <c r="I24" s="174" t="str">
        <f>IF(技術者名簿!D74="","",技術者名簿!D74)</f>
        <v/>
      </c>
      <c r="J24" s="174" t="str">
        <f>IF(技術者名簿!E74="","",技術者名簿!E74)</f>
        <v/>
      </c>
      <c r="K24" s="174" t="str">
        <f>IF(技術者名簿!E74="","",技術者名簿!E75)</f>
        <v/>
      </c>
      <c r="L24" s="174" t="str">
        <f>IF(技術者名簿!E76="","",技術者名簿!E76)</f>
        <v/>
      </c>
      <c r="M24" s="174" t="str">
        <f>IF(技術者名簿!E77="","",技術者名簿!E77)</f>
        <v/>
      </c>
      <c r="N24" s="174"/>
      <c r="O24" s="174"/>
      <c r="P24" s="174"/>
      <c r="Q24" s="174"/>
      <c r="R24" s="174"/>
      <c r="S24" s="174"/>
      <c r="T24" s="174"/>
      <c r="U24" s="174"/>
      <c r="V24" s="174"/>
      <c r="W24" s="175"/>
    </row>
    <row r="25" spans="1:23" ht="12.95" customHeight="1">
      <c r="A25" s="171" t="s">
        <v>708</v>
      </c>
      <c r="B25" s="172">
        <f t="shared" si="0"/>
        <v>78</v>
      </c>
      <c r="C25" s="173" t="s">
        <v>190</v>
      </c>
      <c r="D25" s="173" t="s">
        <v>432</v>
      </c>
      <c r="E25" s="174">
        <v>19</v>
      </c>
      <c r="F25" s="174" t="str">
        <f>IF(技術者名簿!B78="","",1)</f>
        <v/>
      </c>
      <c r="G25" s="174" t="str">
        <f>IF(技術者名簿!B78="","",技術者名簿!B78)</f>
        <v/>
      </c>
      <c r="H25" s="174" t="str">
        <f>IF(技術者名簿!C78="","",技術者名簿!C78)</f>
        <v/>
      </c>
      <c r="I25" s="174" t="str">
        <f>IF(技術者名簿!D78="","",技術者名簿!D78)</f>
        <v/>
      </c>
      <c r="J25" s="174" t="str">
        <f>IF(技術者名簿!E78="","",技術者名簿!E78)</f>
        <v/>
      </c>
      <c r="K25" s="174" t="str">
        <f>IF(技術者名簿!E78="","",技術者名簿!E79)</f>
        <v/>
      </c>
      <c r="L25" s="174" t="str">
        <f>IF(技術者名簿!E80="","",技術者名簿!E80)</f>
        <v/>
      </c>
      <c r="M25" s="174" t="str">
        <f>IF(技術者名簿!E81="","",技術者名簿!E81)</f>
        <v/>
      </c>
      <c r="N25" s="174"/>
      <c r="O25" s="174"/>
      <c r="P25" s="174"/>
      <c r="Q25" s="174"/>
      <c r="R25" s="174"/>
      <c r="S25" s="174"/>
      <c r="T25" s="174"/>
      <c r="U25" s="174"/>
      <c r="V25" s="174"/>
      <c r="W25" s="175"/>
    </row>
    <row r="26" spans="1:23" ht="12.95" customHeight="1">
      <c r="A26" s="171" t="s">
        <v>709</v>
      </c>
      <c r="B26" s="172">
        <f t="shared" si="0"/>
        <v>82</v>
      </c>
      <c r="C26" s="173" t="s">
        <v>190</v>
      </c>
      <c r="D26" s="173" t="s">
        <v>432</v>
      </c>
      <c r="E26" s="174">
        <v>20</v>
      </c>
      <c r="F26" s="174" t="str">
        <f>IF(技術者名簿!B82="","",1)</f>
        <v/>
      </c>
      <c r="G26" s="174" t="str">
        <f>IF(技術者名簿!B82="","",技術者名簿!B82)</f>
        <v/>
      </c>
      <c r="H26" s="174" t="str">
        <f>IF(技術者名簿!C82="","",技術者名簿!C82)</f>
        <v/>
      </c>
      <c r="I26" s="174" t="str">
        <f>IF(技術者名簿!D82="","",技術者名簿!D82)</f>
        <v/>
      </c>
      <c r="J26" s="174" t="str">
        <f>IF(技術者名簿!E82="","",技術者名簿!E82)</f>
        <v/>
      </c>
      <c r="K26" s="174" t="str">
        <f>IF(技術者名簿!E82="","",技術者名簿!E83)</f>
        <v/>
      </c>
      <c r="L26" s="174" t="str">
        <f>IF(技術者名簿!E84="","",技術者名簿!E84)</f>
        <v/>
      </c>
      <c r="M26" s="174" t="str">
        <f>IF(技術者名簿!E85="","",技術者名簿!E85)</f>
        <v/>
      </c>
      <c r="N26" s="174"/>
      <c r="O26" s="174"/>
      <c r="P26" s="174"/>
      <c r="Q26" s="174"/>
      <c r="R26" s="174"/>
      <c r="S26" s="174"/>
      <c r="T26" s="174"/>
      <c r="U26" s="174"/>
      <c r="V26" s="174"/>
      <c r="W26" s="175"/>
    </row>
    <row r="27" spans="1:23" ht="12.95" customHeight="1">
      <c r="A27" s="171" t="s">
        <v>710</v>
      </c>
      <c r="B27" s="172">
        <f t="shared" si="0"/>
        <v>86</v>
      </c>
      <c r="C27" s="173" t="s">
        <v>190</v>
      </c>
      <c r="D27" s="173" t="s">
        <v>432</v>
      </c>
      <c r="E27" s="174">
        <v>21</v>
      </c>
      <c r="F27" s="174" t="str">
        <f>IF(技術者名簿!B86="","",1)</f>
        <v/>
      </c>
      <c r="G27" s="174" t="str">
        <f>IF(技術者名簿!B86="","",技術者名簿!B86)</f>
        <v/>
      </c>
      <c r="H27" s="174" t="str">
        <f>IF(技術者名簿!C86="","",技術者名簿!C86)</f>
        <v/>
      </c>
      <c r="I27" s="174" t="str">
        <f>IF(技術者名簿!D86="","",技術者名簿!D86)</f>
        <v/>
      </c>
      <c r="J27" s="174" t="str">
        <f>IF(技術者名簿!E86="","",技術者名簿!E86)</f>
        <v/>
      </c>
      <c r="K27" s="174" t="str">
        <f>IF(技術者名簿!E86="","",技術者名簿!E87)</f>
        <v/>
      </c>
      <c r="L27" s="174" t="str">
        <f>IF(技術者名簿!E88="","",技術者名簿!E88)</f>
        <v/>
      </c>
      <c r="M27" s="174" t="str">
        <f>IF(技術者名簿!E89="","",技術者名簿!E89)</f>
        <v/>
      </c>
      <c r="N27" s="174"/>
      <c r="O27" s="174"/>
      <c r="P27" s="174"/>
      <c r="Q27" s="174"/>
      <c r="R27" s="174"/>
      <c r="S27" s="174"/>
      <c r="T27" s="174"/>
      <c r="U27" s="174"/>
      <c r="V27" s="174"/>
      <c r="W27" s="175"/>
    </row>
    <row r="28" spans="1:23" ht="12.95" customHeight="1">
      <c r="A28" s="171" t="s">
        <v>711</v>
      </c>
      <c r="B28" s="172">
        <f t="shared" si="0"/>
        <v>90</v>
      </c>
      <c r="C28" s="173" t="s">
        <v>190</v>
      </c>
      <c r="D28" s="173" t="s">
        <v>432</v>
      </c>
      <c r="E28" s="174">
        <v>22</v>
      </c>
      <c r="F28" s="174" t="str">
        <f>IF(技術者名簿!B90="","",1)</f>
        <v/>
      </c>
      <c r="G28" s="174" t="str">
        <f>IF(技術者名簿!B90="","",技術者名簿!B90)</f>
        <v/>
      </c>
      <c r="H28" s="174" t="str">
        <f>IF(技術者名簿!C90="","",技術者名簿!C90)</f>
        <v/>
      </c>
      <c r="I28" s="174" t="str">
        <f>IF(技術者名簿!D90="","",技術者名簿!D90)</f>
        <v/>
      </c>
      <c r="J28" s="174" t="str">
        <f>IF(技術者名簿!E90="","",技術者名簿!E90)</f>
        <v/>
      </c>
      <c r="K28" s="174" t="str">
        <f>IF(技術者名簿!E90="","",技術者名簿!E91)</f>
        <v/>
      </c>
      <c r="L28" s="174" t="str">
        <f>IF(技術者名簿!E92="","",技術者名簿!E92)</f>
        <v/>
      </c>
      <c r="M28" s="174" t="str">
        <f>IF(技術者名簿!E93="","",技術者名簿!E93)</f>
        <v/>
      </c>
      <c r="N28" s="174"/>
      <c r="O28" s="174"/>
      <c r="P28" s="174"/>
      <c r="Q28" s="174"/>
      <c r="R28" s="174"/>
      <c r="S28" s="174"/>
      <c r="T28" s="174"/>
      <c r="U28" s="174"/>
      <c r="V28" s="174"/>
      <c r="W28" s="175"/>
    </row>
    <row r="29" spans="1:23" ht="12.95" customHeight="1">
      <c r="A29" s="171" t="s">
        <v>712</v>
      </c>
      <c r="B29" s="172">
        <f t="shared" si="0"/>
        <v>94</v>
      </c>
      <c r="C29" s="173" t="s">
        <v>190</v>
      </c>
      <c r="D29" s="173" t="s">
        <v>432</v>
      </c>
      <c r="E29" s="174">
        <v>23</v>
      </c>
      <c r="F29" s="174" t="str">
        <f>IF(技術者名簿!B94="","",1)</f>
        <v/>
      </c>
      <c r="G29" s="174" t="str">
        <f>IF(技術者名簿!B94="","",技術者名簿!B94)</f>
        <v/>
      </c>
      <c r="H29" s="174" t="str">
        <f>IF(技術者名簿!C94="","",技術者名簿!C94)</f>
        <v/>
      </c>
      <c r="I29" s="174" t="str">
        <f>IF(技術者名簿!D94="","",技術者名簿!D94)</f>
        <v/>
      </c>
      <c r="J29" s="174" t="str">
        <f>IF(技術者名簿!E94="","",技術者名簿!E94)</f>
        <v/>
      </c>
      <c r="K29" s="174" t="str">
        <f>IF(技術者名簿!E94="","",技術者名簿!E95)</f>
        <v/>
      </c>
      <c r="L29" s="174" t="str">
        <f>IF(技術者名簿!E96="","",技術者名簿!E96)</f>
        <v/>
      </c>
      <c r="M29" s="174" t="str">
        <f>IF(技術者名簿!E97="","",技術者名簿!E97)</f>
        <v/>
      </c>
      <c r="N29" s="174"/>
      <c r="O29" s="174"/>
      <c r="P29" s="174"/>
      <c r="Q29" s="174"/>
      <c r="R29" s="174"/>
      <c r="S29" s="174"/>
      <c r="T29" s="174"/>
      <c r="U29" s="174"/>
      <c r="V29" s="174"/>
      <c r="W29" s="175"/>
    </row>
    <row r="30" spans="1:23" ht="12.95" customHeight="1">
      <c r="A30" s="171" t="s">
        <v>713</v>
      </c>
      <c r="B30" s="172">
        <f t="shared" si="0"/>
        <v>98</v>
      </c>
      <c r="C30" s="173" t="s">
        <v>190</v>
      </c>
      <c r="D30" s="173" t="s">
        <v>432</v>
      </c>
      <c r="E30" s="174">
        <v>24</v>
      </c>
      <c r="F30" s="174" t="str">
        <f>IF(技術者名簿!B98="","",1)</f>
        <v/>
      </c>
      <c r="G30" s="174" t="str">
        <f>IF(技術者名簿!B98="","",技術者名簿!B98)</f>
        <v/>
      </c>
      <c r="H30" s="174" t="str">
        <f>IF(技術者名簿!C98="","",技術者名簿!C98)</f>
        <v/>
      </c>
      <c r="I30" s="174" t="str">
        <f>IF(技術者名簿!D98="","",技術者名簿!D98)</f>
        <v/>
      </c>
      <c r="J30" s="174" t="str">
        <f>IF(技術者名簿!E98="","",技術者名簿!E98)</f>
        <v/>
      </c>
      <c r="K30" s="174" t="str">
        <f>IF(技術者名簿!E98="","",技術者名簿!E99)</f>
        <v/>
      </c>
      <c r="L30" s="174" t="str">
        <f>IF(技術者名簿!E100="","",技術者名簿!E100)</f>
        <v/>
      </c>
      <c r="M30" s="174" t="str">
        <f>IF(技術者名簿!E101="","",技術者名簿!E101)</f>
        <v/>
      </c>
      <c r="N30" s="174"/>
      <c r="O30" s="174"/>
      <c r="P30" s="174"/>
      <c r="Q30" s="174"/>
      <c r="R30" s="174"/>
      <c r="S30" s="174"/>
      <c r="T30" s="174"/>
      <c r="U30" s="174"/>
      <c r="V30" s="174"/>
      <c r="W30" s="175"/>
    </row>
    <row r="31" spans="1:23" ht="12.95" customHeight="1">
      <c r="A31" s="171" t="s">
        <v>714</v>
      </c>
      <c r="B31" s="172">
        <f t="shared" si="0"/>
        <v>102</v>
      </c>
      <c r="C31" s="173" t="s">
        <v>190</v>
      </c>
      <c r="D31" s="173" t="s">
        <v>432</v>
      </c>
      <c r="E31" s="174">
        <v>25</v>
      </c>
      <c r="F31" s="174" t="str">
        <f>IF(技術者名簿!B102="","",1)</f>
        <v/>
      </c>
      <c r="G31" s="174" t="str">
        <f>IF(技術者名簿!B102="","",技術者名簿!B102)</f>
        <v/>
      </c>
      <c r="H31" s="174" t="str">
        <f>IF(技術者名簿!C102="","",技術者名簿!C102)</f>
        <v/>
      </c>
      <c r="I31" s="174" t="str">
        <f>IF(技術者名簿!D102="","",技術者名簿!D102)</f>
        <v/>
      </c>
      <c r="J31" s="174" t="str">
        <f>IF(技術者名簿!E102="","",技術者名簿!E102)</f>
        <v/>
      </c>
      <c r="K31" s="174" t="str">
        <f>IF(技術者名簿!E102="","",技術者名簿!E103)</f>
        <v/>
      </c>
      <c r="L31" s="174" t="str">
        <f>IF(技術者名簿!E104="","",技術者名簿!E104)</f>
        <v/>
      </c>
      <c r="M31" s="174" t="str">
        <f>IF(技術者名簿!E105="","",技術者名簿!E105)</f>
        <v/>
      </c>
      <c r="N31" s="174"/>
      <c r="O31" s="174"/>
      <c r="P31" s="174"/>
      <c r="Q31" s="174"/>
      <c r="R31" s="174"/>
      <c r="S31" s="174"/>
      <c r="T31" s="174"/>
      <c r="U31" s="174"/>
      <c r="V31" s="174"/>
      <c r="W31" s="175"/>
    </row>
    <row r="32" spans="1:23" ht="12.95" customHeight="1">
      <c r="A32" s="171" t="s">
        <v>715</v>
      </c>
      <c r="B32" s="172">
        <f t="shared" si="0"/>
        <v>106</v>
      </c>
      <c r="C32" s="173" t="s">
        <v>190</v>
      </c>
      <c r="D32" s="173" t="s">
        <v>432</v>
      </c>
      <c r="E32" s="174">
        <v>26</v>
      </c>
      <c r="F32" s="174" t="str">
        <f>IF(技術者名簿!B106="","",1)</f>
        <v/>
      </c>
      <c r="G32" s="174" t="str">
        <f>IF(技術者名簿!B106="","",技術者名簿!B106)</f>
        <v/>
      </c>
      <c r="H32" s="174" t="str">
        <f>IF(技術者名簿!C106="","",技術者名簿!C106)</f>
        <v/>
      </c>
      <c r="I32" s="174" t="str">
        <f>IF(技術者名簿!D106="","",技術者名簿!D106)</f>
        <v/>
      </c>
      <c r="J32" s="174" t="str">
        <f>IF(技術者名簿!E106="","",技術者名簿!E106)</f>
        <v/>
      </c>
      <c r="K32" s="174" t="str">
        <f>IF(技術者名簿!E106="","",技術者名簿!E107)</f>
        <v/>
      </c>
      <c r="L32" s="174" t="str">
        <f>IF(技術者名簿!E108="","",技術者名簿!E108)</f>
        <v/>
      </c>
      <c r="M32" s="174" t="str">
        <f>IF(技術者名簿!E109="","",技術者名簿!E109)</f>
        <v/>
      </c>
      <c r="N32" s="174"/>
      <c r="O32" s="174"/>
      <c r="P32" s="174"/>
      <c r="Q32" s="174"/>
      <c r="R32" s="174"/>
      <c r="S32" s="174"/>
      <c r="T32" s="174"/>
      <c r="U32" s="174"/>
      <c r="V32" s="174"/>
      <c r="W32" s="175"/>
    </row>
    <row r="33" spans="1:23" ht="12.95" customHeight="1">
      <c r="A33" s="171" t="s">
        <v>716</v>
      </c>
      <c r="B33" s="172">
        <f t="shared" si="0"/>
        <v>110</v>
      </c>
      <c r="C33" s="173" t="s">
        <v>190</v>
      </c>
      <c r="D33" s="173" t="s">
        <v>432</v>
      </c>
      <c r="E33" s="174">
        <v>27</v>
      </c>
      <c r="F33" s="174" t="str">
        <f>IF(技術者名簿!B110="","",1)</f>
        <v/>
      </c>
      <c r="G33" s="174" t="str">
        <f>IF(技術者名簿!B110="","",技術者名簿!B110)</f>
        <v/>
      </c>
      <c r="H33" s="174" t="str">
        <f>IF(技術者名簿!C110="","",技術者名簿!C110)</f>
        <v/>
      </c>
      <c r="I33" s="174" t="str">
        <f>IF(技術者名簿!D110="","",技術者名簿!D110)</f>
        <v/>
      </c>
      <c r="J33" s="174" t="str">
        <f>IF(技術者名簿!E110="","",技術者名簿!E110)</f>
        <v/>
      </c>
      <c r="K33" s="174" t="str">
        <f>IF(技術者名簿!E110="","",技術者名簿!E111)</f>
        <v/>
      </c>
      <c r="L33" s="174" t="str">
        <f>IF(技術者名簿!E112="","",技術者名簿!E112)</f>
        <v/>
      </c>
      <c r="M33" s="174" t="str">
        <f>IF(技術者名簿!E113="","",技術者名簿!E113)</f>
        <v/>
      </c>
      <c r="N33" s="174"/>
      <c r="O33" s="174"/>
      <c r="P33" s="174"/>
      <c r="Q33" s="174"/>
      <c r="R33" s="174"/>
      <c r="S33" s="174"/>
      <c r="T33" s="174"/>
      <c r="U33" s="174"/>
      <c r="V33" s="174"/>
      <c r="W33" s="175"/>
    </row>
    <row r="34" spans="1:23" ht="12.95" customHeight="1">
      <c r="A34" s="171" t="s">
        <v>717</v>
      </c>
      <c r="B34" s="172">
        <f t="shared" si="0"/>
        <v>114</v>
      </c>
      <c r="C34" s="173" t="s">
        <v>190</v>
      </c>
      <c r="D34" s="173" t="s">
        <v>432</v>
      </c>
      <c r="E34" s="174">
        <v>28</v>
      </c>
      <c r="F34" s="174" t="str">
        <f>IF(技術者名簿!B114="","",1)</f>
        <v/>
      </c>
      <c r="G34" s="174" t="str">
        <f>IF(技術者名簿!B114="","",技術者名簿!B114)</f>
        <v/>
      </c>
      <c r="H34" s="174" t="str">
        <f>IF(技術者名簿!C114="","",技術者名簿!C114)</f>
        <v/>
      </c>
      <c r="I34" s="174" t="str">
        <f>IF(技術者名簿!D114="","",技術者名簿!D114)</f>
        <v/>
      </c>
      <c r="J34" s="174" t="str">
        <f>IF(技術者名簿!E114="","",技術者名簿!E114)</f>
        <v/>
      </c>
      <c r="K34" s="174" t="str">
        <f>IF(技術者名簿!E114="","",技術者名簿!E115)</f>
        <v/>
      </c>
      <c r="L34" s="174" t="str">
        <f>IF(技術者名簿!E116="","",技術者名簿!E116)</f>
        <v/>
      </c>
      <c r="M34" s="174" t="str">
        <f>IF(技術者名簿!E117="","",技術者名簿!E117)</f>
        <v/>
      </c>
      <c r="N34" s="174"/>
      <c r="O34" s="174"/>
      <c r="P34" s="174"/>
      <c r="Q34" s="174"/>
      <c r="R34" s="174"/>
      <c r="S34" s="174"/>
      <c r="T34" s="174"/>
      <c r="U34" s="174"/>
      <c r="V34" s="174"/>
      <c r="W34" s="175"/>
    </row>
    <row r="35" spans="1:23" ht="12.95" customHeight="1">
      <c r="A35" s="171" t="s">
        <v>718</v>
      </c>
      <c r="B35" s="172">
        <f t="shared" si="0"/>
        <v>118</v>
      </c>
      <c r="C35" s="173" t="s">
        <v>190</v>
      </c>
      <c r="D35" s="173" t="s">
        <v>432</v>
      </c>
      <c r="E35" s="174">
        <v>29</v>
      </c>
      <c r="F35" s="174" t="str">
        <f>IF(技術者名簿!B118="","",1)</f>
        <v/>
      </c>
      <c r="G35" s="174" t="str">
        <f>IF(技術者名簿!B118="","",技術者名簿!B118)</f>
        <v/>
      </c>
      <c r="H35" s="174" t="str">
        <f>IF(技術者名簿!C118="","",技術者名簿!C118)</f>
        <v/>
      </c>
      <c r="I35" s="174" t="str">
        <f>IF(技術者名簿!D118="","",技術者名簿!D118)</f>
        <v/>
      </c>
      <c r="J35" s="174" t="str">
        <f>IF(技術者名簿!E118="","",技術者名簿!E118)</f>
        <v/>
      </c>
      <c r="K35" s="174" t="str">
        <f>IF(技術者名簿!E118="","",技術者名簿!E119)</f>
        <v/>
      </c>
      <c r="L35" s="174" t="str">
        <f>IF(技術者名簿!E120="","",技術者名簿!E120)</f>
        <v/>
      </c>
      <c r="M35" s="174" t="str">
        <f>IF(技術者名簿!E121="","",技術者名簿!E121)</f>
        <v/>
      </c>
      <c r="N35" s="174"/>
      <c r="O35" s="174"/>
      <c r="P35" s="174"/>
      <c r="Q35" s="174"/>
      <c r="R35" s="174"/>
      <c r="S35" s="174"/>
      <c r="T35" s="174"/>
      <c r="U35" s="174"/>
      <c r="V35" s="174"/>
      <c r="W35" s="175"/>
    </row>
    <row r="36" spans="1:23" ht="12.95" customHeight="1">
      <c r="A36" s="171" t="s">
        <v>719</v>
      </c>
      <c r="B36" s="172">
        <f t="shared" si="0"/>
        <v>122</v>
      </c>
      <c r="C36" s="173" t="s">
        <v>190</v>
      </c>
      <c r="D36" s="173" t="s">
        <v>432</v>
      </c>
      <c r="E36" s="174">
        <v>30</v>
      </c>
      <c r="F36" s="174" t="str">
        <f>IF(技術者名簿!B122="","",1)</f>
        <v/>
      </c>
      <c r="G36" s="174" t="str">
        <f>IF(技術者名簿!B122="","",技術者名簿!B122)</f>
        <v/>
      </c>
      <c r="H36" s="174" t="str">
        <f>IF(技術者名簿!C122="","",技術者名簿!C122)</f>
        <v/>
      </c>
      <c r="I36" s="174" t="str">
        <f>IF(技術者名簿!D122="","",技術者名簿!D122)</f>
        <v/>
      </c>
      <c r="J36" s="174" t="str">
        <f>IF(技術者名簿!E122="","",技術者名簿!E122)</f>
        <v/>
      </c>
      <c r="K36" s="174" t="str">
        <f>IF(技術者名簿!E122="","",技術者名簿!E123)</f>
        <v/>
      </c>
      <c r="L36" s="174" t="str">
        <f>IF(技術者名簿!E124="","",技術者名簿!E124)</f>
        <v/>
      </c>
      <c r="M36" s="174" t="str">
        <f>IF(技術者名簿!E125="","",技術者名簿!E125)</f>
        <v/>
      </c>
      <c r="N36" s="174"/>
      <c r="O36" s="174"/>
      <c r="P36" s="174"/>
      <c r="Q36" s="174"/>
      <c r="R36" s="174"/>
      <c r="S36" s="174"/>
      <c r="T36" s="174"/>
      <c r="U36" s="174"/>
      <c r="V36" s="174"/>
      <c r="W36" s="175"/>
    </row>
    <row r="37" spans="1:23" ht="12.95" customHeight="1">
      <c r="A37" s="171" t="s">
        <v>724</v>
      </c>
      <c r="B37" s="172">
        <f t="shared" si="0"/>
        <v>126</v>
      </c>
      <c r="C37" s="173" t="s">
        <v>190</v>
      </c>
      <c r="D37" s="173" t="s">
        <v>432</v>
      </c>
      <c r="E37" s="174">
        <v>31</v>
      </c>
      <c r="F37" s="174" t="str">
        <f>IF(技術者名簿!B126="","",1)</f>
        <v/>
      </c>
      <c r="G37" s="174" t="str">
        <f>IF(技術者名簿!B126="","",技術者名簿!B126)</f>
        <v/>
      </c>
      <c r="H37" s="174" t="str">
        <f>IF(技術者名簿!C126="","",技術者名簿!C126)</f>
        <v/>
      </c>
      <c r="I37" s="174" t="str">
        <f>IF(技術者名簿!D126="","",技術者名簿!D126)</f>
        <v/>
      </c>
      <c r="J37" s="174" t="str">
        <f>IF(技術者名簿!E126="","",技術者名簿!E126)</f>
        <v/>
      </c>
      <c r="K37" s="174" t="str">
        <f>IF(技術者名簿!E126="","",技術者名簿!E127)</f>
        <v/>
      </c>
      <c r="L37" s="174" t="str">
        <f>IF(技術者名簿!E128="","",技術者名簿!E128)</f>
        <v/>
      </c>
      <c r="M37" s="174" t="str">
        <f>IF(技術者名簿!E129="","",技術者名簿!E129)</f>
        <v/>
      </c>
      <c r="N37" s="174"/>
      <c r="O37" s="174"/>
      <c r="P37" s="174"/>
      <c r="Q37" s="174"/>
      <c r="R37" s="174"/>
      <c r="S37" s="174"/>
      <c r="T37" s="174"/>
      <c r="U37" s="174"/>
      <c r="V37" s="174"/>
      <c r="W37" s="175"/>
    </row>
    <row r="38" spans="1:23" ht="12.95" customHeight="1">
      <c r="A38" s="171" t="s">
        <v>725</v>
      </c>
      <c r="B38" s="172">
        <f t="shared" si="0"/>
        <v>130</v>
      </c>
      <c r="C38" s="173" t="s">
        <v>190</v>
      </c>
      <c r="D38" s="173" t="s">
        <v>432</v>
      </c>
      <c r="E38" s="174">
        <v>32</v>
      </c>
      <c r="F38" s="174" t="str">
        <f>IF(技術者名簿!B130="","",1)</f>
        <v/>
      </c>
      <c r="G38" s="174" t="str">
        <f>IF(技術者名簿!B130="","",技術者名簿!B130)</f>
        <v/>
      </c>
      <c r="H38" s="174" t="str">
        <f>IF(技術者名簿!C130="","",技術者名簿!C130)</f>
        <v/>
      </c>
      <c r="I38" s="174" t="str">
        <f>IF(技術者名簿!D130="","",技術者名簿!D130)</f>
        <v/>
      </c>
      <c r="J38" s="174" t="str">
        <f>IF(技術者名簿!E130="","",技術者名簿!E130)</f>
        <v/>
      </c>
      <c r="K38" s="174" t="str">
        <f>IF(技術者名簿!E130="","",技術者名簿!E131)</f>
        <v/>
      </c>
      <c r="L38" s="174" t="str">
        <f>IF(技術者名簿!E132="","",技術者名簿!E132)</f>
        <v/>
      </c>
      <c r="M38" s="174" t="str">
        <f>IF(技術者名簿!E133="","",技術者名簿!E133)</f>
        <v/>
      </c>
      <c r="N38" s="174"/>
      <c r="O38" s="174"/>
      <c r="P38" s="174"/>
      <c r="Q38" s="174"/>
      <c r="R38" s="174"/>
      <c r="S38" s="174"/>
      <c r="T38" s="174"/>
      <c r="U38" s="174"/>
      <c r="V38" s="174"/>
      <c r="W38" s="175"/>
    </row>
    <row r="39" spans="1:23" ht="12.95" customHeight="1">
      <c r="A39" s="171" t="s">
        <v>726</v>
      </c>
      <c r="B39" s="172">
        <f t="shared" si="0"/>
        <v>134</v>
      </c>
      <c r="C39" s="173" t="s">
        <v>190</v>
      </c>
      <c r="D39" s="173" t="s">
        <v>432</v>
      </c>
      <c r="E39" s="174">
        <v>33</v>
      </c>
      <c r="F39" s="174" t="str">
        <f>IF(技術者名簿!B134="","",1)</f>
        <v/>
      </c>
      <c r="G39" s="174" t="str">
        <f>IF(技術者名簿!B134="","",技術者名簿!B134)</f>
        <v/>
      </c>
      <c r="H39" s="174" t="str">
        <f>IF(技術者名簿!C134="","",技術者名簿!C134)</f>
        <v/>
      </c>
      <c r="I39" s="174" t="str">
        <f>IF(技術者名簿!D134="","",技術者名簿!D134)</f>
        <v/>
      </c>
      <c r="J39" s="174" t="str">
        <f>IF(技術者名簿!E134="","",技術者名簿!E134)</f>
        <v/>
      </c>
      <c r="K39" s="174" t="str">
        <f>IF(技術者名簿!E134="","",技術者名簿!E135)</f>
        <v/>
      </c>
      <c r="L39" s="174" t="str">
        <f>IF(技術者名簿!E136="","",技術者名簿!E136)</f>
        <v/>
      </c>
      <c r="M39" s="174" t="str">
        <f>IF(技術者名簿!E137="","",技術者名簿!E137)</f>
        <v/>
      </c>
      <c r="N39" s="174"/>
      <c r="O39" s="174"/>
      <c r="P39" s="174"/>
      <c r="Q39" s="174"/>
      <c r="R39" s="174"/>
      <c r="S39" s="174"/>
      <c r="T39" s="174"/>
      <c r="U39" s="174"/>
      <c r="V39" s="174"/>
      <c r="W39" s="175"/>
    </row>
    <row r="40" spans="1:23" ht="12.95" customHeight="1">
      <c r="A40" s="171" t="s">
        <v>727</v>
      </c>
      <c r="B40" s="172">
        <f t="shared" si="0"/>
        <v>138</v>
      </c>
      <c r="C40" s="173" t="s">
        <v>190</v>
      </c>
      <c r="D40" s="173" t="s">
        <v>432</v>
      </c>
      <c r="E40" s="174">
        <v>34</v>
      </c>
      <c r="F40" s="174" t="str">
        <f>IF(技術者名簿!B138="","",1)</f>
        <v/>
      </c>
      <c r="G40" s="174" t="str">
        <f>IF(技術者名簿!B138="","",技術者名簿!B138)</f>
        <v/>
      </c>
      <c r="H40" s="174" t="str">
        <f>IF(技術者名簿!C138="","",技術者名簿!C138)</f>
        <v/>
      </c>
      <c r="I40" s="174" t="str">
        <f>IF(技術者名簿!D138="","",技術者名簿!D138)</f>
        <v/>
      </c>
      <c r="J40" s="174" t="str">
        <f>IF(技術者名簿!E138="","",技術者名簿!E138)</f>
        <v/>
      </c>
      <c r="K40" s="174" t="str">
        <f>IF(技術者名簿!E138="","",技術者名簿!E139)</f>
        <v/>
      </c>
      <c r="L40" s="174" t="str">
        <f>IF(技術者名簿!E140="","",技術者名簿!E140)</f>
        <v/>
      </c>
      <c r="M40" s="174" t="str">
        <f>IF(技術者名簿!E141="","",技術者名簿!E141)</f>
        <v/>
      </c>
      <c r="N40" s="174"/>
      <c r="O40" s="174"/>
      <c r="P40" s="174"/>
      <c r="Q40" s="174"/>
      <c r="R40" s="174"/>
      <c r="S40" s="174"/>
      <c r="T40" s="174"/>
      <c r="U40" s="174"/>
      <c r="V40" s="174"/>
      <c r="W40" s="175"/>
    </row>
    <row r="41" spans="1:23" ht="12.95" customHeight="1">
      <c r="A41" s="171" t="s">
        <v>728</v>
      </c>
      <c r="B41" s="172">
        <f t="shared" si="0"/>
        <v>142</v>
      </c>
      <c r="C41" s="173" t="s">
        <v>190</v>
      </c>
      <c r="D41" s="173" t="s">
        <v>432</v>
      </c>
      <c r="E41" s="174">
        <v>35</v>
      </c>
      <c r="F41" s="174" t="str">
        <f>IF(技術者名簿!B142="","",1)</f>
        <v/>
      </c>
      <c r="G41" s="174" t="str">
        <f>IF(技術者名簿!B142="","",技術者名簿!B142)</f>
        <v/>
      </c>
      <c r="H41" s="174" t="str">
        <f>IF(技術者名簿!C142="","",技術者名簿!C142)</f>
        <v/>
      </c>
      <c r="I41" s="174" t="str">
        <f>IF(技術者名簿!D142="","",技術者名簿!D142)</f>
        <v/>
      </c>
      <c r="J41" s="174" t="str">
        <f>IF(技術者名簿!E142="","",技術者名簿!E142)</f>
        <v/>
      </c>
      <c r="K41" s="174" t="str">
        <f>IF(技術者名簿!E142="","",技術者名簿!E143)</f>
        <v/>
      </c>
      <c r="L41" s="174" t="str">
        <f>IF(技術者名簿!E144="","",技術者名簿!E144)</f>
        <v/>
      </c>
      <c r="M41" s="174" t="str">
        <f>IF(技術者名簿!E145="","",技術者名簿!E145)</f>
        <v/>
      </c>
      <c r="N41" s="174"/>
      <c r="O41" s="174"/>
      <c r="P41" s="174"/>
      <c r="Q41" s="174"/>
      <c r="R41" s="174"/>
      <c r="S41" s="174"/>
      <c r="T41" s="174"/>
      <c r="U41" s="174"/>
      <c r="V41" s="174"/>
      <c r="W41" s="175"/>
    </row>
    <row r="42" spans="1:23" ht="12.95" customHeight="1">
      <c r="A42" s="171" t="s">
        <v>729</v>
      </c>
      <c r="B42" s="172">
        <f t="shared" si="0"/>
        <v>146</v>
      </c>
      <c r="C42" s="173" t="s">
        <v>190</v>
      </c>
      <c r="D42" s="173" t="s">
        <v>432</v>
      </c>
      <c r="E42" s="174">
        <v>36</v>
      </c>
      <c r="F42" s="174" t="str">
        <f>IF(技術者名簿!B146="","",1)</f>
        <v/>
      </c>
      <c r="G42" s="174" t="str">
        <f>IF(技術者名簿!B146="","",技術者名簿!B146)</f>
        <v/>
      </c>
      <c r="H42" s="174" t="str">
        <f>IF(技術者名簿!C146="","",技術者名簿!C146)</f>
        <v/>
      </c>
      <c r="I42" s="174" t="str">
        <f>IF(技術者名簿!D146="","",技術者名簿!D146)</f>
        <v/>
      </c>
      <c r="J42" s="174" t="str">
        <f>IF(技術者名簿!E146="","",技術者名簿!E146)</f>
        <v/>
      </c>
      <c r="K42" s="174" t="str">
        <f>IF(技術者名簿!E146="","",技術者名簿!E147)</f>
        <v/>
      </c>
      <c r="L42" s="174" t="str">
        <f>IF(技術者名簿!E148="","",技術者名簿!E148)</f>
        <v/>
      </c>
      <c r="M42" s="174" t="str">
        <f>IF(技術者名簿!E149="","",技術者名簿!E149)</f>
        <v/>
      </c>
      <c r="N42" s="174"/>
      <c r="O42" s="174"/>
      <c r="P42" s="174"/>
      <c r="Q42" s="174"/>
      <c r="R42" s="174"/>
      <c r="S42" s="174"/>
      <c r="T42" s="174"/>
      <c r="U42" s="174"/>
      <c r="V42" s="174"/>
      <c r="W42" s="175"/>
    </row>
    <row r="43" spans="1:23" ht="12.95" customHeight="1">
      <c r="A43" s="171" t="s">
        <v>730</v>
      </c>
      <c r="B43" s="172">
        <f t="shared" si="0"/>
        <v>150</v>
      </c>
      <c r="C43" s="173" t="s">
        <v>190</v>
      </c>
      <c r="D43" s="173" t="s">
        <v>432</v>
      </c>
      <c r="E43" s="174">
        <v>37</v>
      </c>
      <c r="F43" s="174" t="str">
        <f>IF(技術者名簿!B150="","",1)</f>
        <v/>
      </c>
      <c r="G43" s="174" t="str">
        <f>IF(技術者名簿!B150="","",技術者名簿!B150)</f>
        <v/>
      </c>
      <c r="H43" s="174" t="str">
        <f>IF(技術者名簿!C150="","",技術者名簿!C150)</f>
        <v/>
      </c>
      <c r="I43" s="174" t="str">
        <f>IF(技術者名簿!D150="","",技術者名簿!D150)</f>
        <v/>
      </c>
      <c r="J43" s="174" t="str">
        <f>IF(技術者名簿!E150="","",技術者名簿!E150)</f>
        <v/>
      </c>
      <c r="K43" s="174" t="str">
        <f>IF(技術者名簿!E150="","",技術者名簿!E151)</f>
        <v/>
      </c>
      <c r="L43" s="174" t="str">
        <f>IF(技術者名簿!E152="","",技術者名簿!E152)</f>
        <v/>
      </c>
      <c r="M43" s="174" t="str">
        <f>IF(技術者名簿!E153="","",技術者名簿!E153)</f>
        <v/>
      </c>
      <c r="N43" s="174"/>
      <c r="O43" s="174"/>
      <c r="P43" s="174"/>
      <c r="Q43" s="174"/>
      <c r="R43" s="174"/>
      <c r="S43" s="174"/>
      <c r="T43" s="174"/>
      <c r="U43" s="174"/>
      <c r="V43" s="174"/>
      <c r="W43" s="175"/>
    </row>
    <row r="44" spans="1:23" ht="12.95" customHeight="1">
      <c r="A44" s="171" t="s">
        <v>731</v>
      </c>
      <c r="B44" s="172">
        <f t="shared" si="0"/>
        <v>154</v>
      </c>
      <c r="C44" s="173" t="s">
        <v>190</v>
      </c>
      <c r="D44" s="173" t="s">
        <v>432</v>
      </c>
      <c r="E44" s="174">
        <v>38</v>
      </c>
      <c r="F44" s="174" t="str">
        <f>IF(技術者名簿!B154="","",1)</f>
        <v/>
      </c>
      <c r="G44" s="174" t="str">
        <f>IF(技術者名簿!B154="","",技術者名簿!B154)</f>
        <v/>
      </c>
      <c r="H44" s="174" t="str">
        <f>IF(技術者名簿!C154="","",技術者名簿!C154)</f>
        <v/>
      </c>
      <c r="I44" s="174" t="str">
        <f>IF(技術者名簿!D154="","",技術者名簿!D154)</f>
        <v/>
      </c>
      <c r="J44" s="174" t="str">
        <f>IF(技術者名簿!E154="","",技術者名簿!E154)</f>
        <v/>
      </c>
      <c r="K44" s="174" t="str">
        <f>IF(技術者名簿!E154="","",技術者名簿!E155)</f>
        <v/>
      </c>
      <c r="L44" s="174" t="str">
        <f>IF(技術者名簿!E156="","",技術者名簿!E156)</f>
        <v/>
      </c>
      <c r="M44" s="174" t="str">
        <f>IF(技術者名簿!E157="","",技術者名簿!E157)</f>
        <v/>
      </c>
      <c r="N44" s="174"/>
      <c r="O44" s="174"/>
      <c r="P44" s="174"/>
      <c r="Q44" s="174"/>
      <c r="R44" s="174"/>
      <c r="S44" s="174"/>
      <c r="T44" s="174"/>
      <c r="U44" s="174"/>
      <c r="V44" s="174"/>
      <c r="W44" s="175"/>
    </row>
    <row r="45" spans="1:23" ht="12.95" customHeight="1">
      <c r="A45" s="171" t="s">
        <v>732</v>
      </c>
      <c r="B45" s="172">
        <f t="shared" si="0"/>
        <v>158</v>
      </c>
      <c r="C45" s="173" t="s">
        <v>190</v>
      </c>
      <c r="D45" s="173" t="s">
        <v>432</v>
      </c>
      <c r="E45" s="174">
        <v>39</v>
      </c>
      <c r="F45" s="174" t="str">
        <f>IF(技術者名簿!B158="","",1)</f>
        <v/>
      </c>
      <c r="G45" s="174" t="str">
        <f>IF(技術者名簿!B158="","",技術者名簿!B158)</f>
        <v/>
      </c>
      <c r="H45" s="174" t="str">
        <f>IF(技術者名簿!C158="","",技術者名簿!C158)</f>
        <v/>
      </c>
      <c r="I45" s="174" t="str">
        <f>IF(技術者名簿!D158="","",技術者名簿!D158)</f>
        <v/>
      </c>
      <c r="J45" s="174" t="str">
        <f>IF(技術者名簿!E158="","",技術者名簿!E158)</f>
        <v/>
      </c>
      <c r="K45" s="174" t="str">
        <f>IF(技術者名簿!E158="","",技術者名簿!E159)</f>
        <v/>
      </c>
      <c r="L45" s="174" t="str">
        <f>IF(技術者名簿!E160="","",技術者名簿!E160)</f>
        <v/>
      </c>
      <c r="M45" s="174" t="str">
        <f>IF(技術者名簿!E161="","",技術者名簿!E161)</f>
        <v/>
      </c>
      <c r="N45" s="174"/>
      <c r="O45" s="174"/>
      <c r="P45" s="174"/>
      <c r="Q45" s="174"/>
      <c r="R45" s="174"/>
      <c r="S45" s="174"/>
      <c r="T45" s="174"/>
      <c r="U45" s="174"/>
      <c r="V45" s="174"/>
      <c r="W45" s="175"/>
    </row>
    <row r="46" spans="1:23" ht="12.95" customHeight="1">
      <c r="A46" s="171" t="s">
        <v>733</v>
      </c>
      <c r="B46" s="172">
        <f t="shared" si="0"/>
        <v>162</v>
      </c>
      <c r="C46" s="173" t="s">
        <v>190</v>
      </c>
      <c r="D46" s="173" t="s">
        <v>432</v>
      </c>
      <c r="E46" s="174">
        <v>40</v>
      </c>
      <c r="F46" s="174" t="str">
        <f>IF(技術者名簿!B162="","",1)</f>
        <v/>
      </c>
      <c r="G46" s="174" t="str">
        <f>IF(技術者名簿!B162="","",技術者名簿!B162)</f>
        <v/>
      </c>
      <c r="H46" s="174" t="str">
        <f>IF(技術者名簿!C162="","",技術者名簿!C162)</f>
        <v/>
      </c>
      <c r="I46" s="174" t="str">
        <f>IF(技術者名簿!D162="","",技術者名簿!D162)</f>
        <v/>
      </c>
      <c r="J46" s="174" t="str">
        <f>IF(技術者名簿!E162="","",技術者名簿!E162)</f>
        <v/>
      </c>
      <c r="K46" s="174" t="str">
        <f>IF(技術者名簿!E162="","",技術者名簿!E163)</f>
        <v/>
      </c>
      <c r="L46" s="174" t="str">
        <f>IF(技術者名簿!E164="","",技術者名簿!E164)</f>
        <v/>
      </c>
      <c r="M46" s="174" t="str">
        <f>IF(技術者名簿!E165="","",技術者名簿!E165)</f>
        <v/>
      </c>
      <c r="N46" s="174"/>
      <c r="O46" s="174"/>
      <c r="P46" s="174"/>
      <c r="Q46" s="174"/>
      <c r="R46" s="174"/>
      <c r="S46" s="174"/>
      <c r="T46" s="174"/>
      <c r="U46" s="174"/>
      <c r="V46" s="174"/>
      <c r="W46" s="175"/>
    </row>
    <row r="47" spans="1:23" ht="12.95" customHeight="1">
      <c r="A47" s="171" t="s">
        <v>734</v>
      </c>
      <c r="B47" s="172">
        <f t="shared" si="0"/>
        <v>166</v>
      </c>
      <c r="C47" s="173" t="s">
        <v>190</v>
      </c>
      <c r="D47" s="173" t="s">
        <v>432</v>
      </c>
      <c r="E47" s="174">
        <v>41</v>
      </c>
      <c r="F47" s="174" t="str">
        <f>IF(技術者名簿!B166="","",1)</f>
        <v/>
      </c>
      <c r="G47" s="174" t="str">
        <f>IF(技術者名簿!B166="","",技術者名簿!B166)</f>
        <v/>
      </c>
      <c r="H47" s="174" t="str">
        <f>IF(技術者名簿!C166="","",技術者名簿!C166)</f>
        <v/>
      </c>
      <c r="I47" s="174" t="str">
        <f>IF(技術者名簿!D166="","",技術者名簿!D166)</f>
        <v/>
      </c>
      <c r="J47" s="174" t="str">
        <f>IF(技術者名簿!E166="","",技術者名簿!E166)</f>
        <v/>
      </c>
      <c r="K47" s="174" t="str">
        <f>IF(技術者名簿!E166="","",技術者名簿!E167)</f>
        <v/>
      </c>
      <c r="L47" s="174" t="str">
        <f>IF(技術者名簿!E168="","",技術者名簿!E168)</f>
        <v/>
      </c>
      <c r="M47" s="174" t="str">
        <f>IF(技術者名簿!E169="","",技術者名簿!E169)</f>
        <v/>
      </c>
      <c r="N47" s="174"/>
      <c r="O47" s="174"/>
      <c r="P47" s="174"/>
      <c r="Q47" s="174"/>
      <c r="R47" s="174"/>
      <c r="S47" s="174"/>
      <c r="T47" s="174"/>
      <c r="U47" s="174"/>
      <c r="V47" s="174"/>
      <c r="W47" s="175"/>
    </row>
    <row r="48" spans="1:23" ht="12.95" customHeight="1">
      <c r="A48" s="171" t="s">
        <v>735</v>
      </c>
      <c r="B48" s="172">
        <f t="shared" si="0"/>
        <v>170</v>
      </c>
      <c r="C48" s="173" t="s">
        <v>190</v>
      </c>
      <c r="D48" s="173" t="s">
        <v>432</v>
      </c>
      <c r="E48" s="174">
        <v>42</v>
      </c>
      <c r="F48" s="174" t="str">
        <f>IF(技術者名簿!B170="","",1)</f>
        <v/>
      </c>
      <c r="G48" s="174" t="str">
        <f>IF(技術者名簿!B170="","",技術者名簿!B170)</f>
        <v/>
      </c>
      <c r="H48" s="174" t="str">
        <f>IF(技術者名簿!C170="","",技術者名簿!C170)</f>
        <v/>
      </c>
      <c r="I48" s="174" t="str">
        <f>IF(技術者名簿!D170="","",技術者名簿!D170)</f>
        <v/>
      </c>
      <c r="J48" s="174" t="str">
        <f>IF(技術者名簿!E170="","",技術者名簿!E170)</f>
        <v/>
      </c>
      <c r="K48" s="174" t="str">
        <f>IF(技術者名簿!E170="","",技術者名簿!E171)</f>
        <v/>
      </c>
      <c r="L48" s="174" t="str">
        <f>IF(技術者名簿!E172="","",技術者名簿!E172)</f>
        <v/>
      </c>
      <c r="M48" s="174" t="str">
        <f>IF(技術者名簿!E173="","",技術者名簿!E173)</f>
        <v/>
      </c>
      <c r="N48" s="174"/>
      <c r="O48" s="174"/>
      <c r="P48" s="174"/>
      <c r="Q48" s="174"/>
      <c r="R48" s="174"/>
      <c r="S48" s="174"/>
      <c r="T48" s="174"/>
      <c r="U48" s="174"/>
      <c r="V48" s="174"/>
      <c r="W48" s="175"/>
    </row>
    <row r="49" spans="1:23" ht="12.95" customHeight="1">
      <c r="A49" s="171" t="s">
        <v>736</v>
      </c>
      <c r="B49" s="172">
        <f t="shared" si="0"/>
        <v>174</v>
      </c>
      <c r="C49" s="173" t="s">
        <v>190</v>
      </c>
      <c r="D49" s="173" t="s">
        <v>432</v>
      </c>
      <c r="E49" s="174">
        <v>43</v>
      </c>
      <c r="F49" s="174" t="str">
        <f>IF(技術者名簿!B174="","",1)</f>
        <v/>
      </c>
      <c r="G49" s="174" t="str">
        <f>IF(技術者名簿!B174="","",技術者名簿!B174)</f>
        <v/>
      </c>
      <c r="H49" s="174" t="str">
        <f>IF(技術者名簿!C174="","",技術者名簿!C174)</f>
        <v/>
      </c>
      <c r="I49" s="174" t="str">
        <f>IF(技術者名簿!D174="","",技術者名簿!D174)</f>
        <v/>
      </c>
      <c r="J49" s="174" t="str">
        <f>IF(技術者名簿!E174="","",技術者名簿!E174)</f>
        <v/>
      </c>
      <c r="K49" s="174" t="str">
        <f>IF(技術者名簿!E174="","",技術者名簿!E175)</f>
        <v/>
      </c>
      <c r="L49" s="174" t="str">
        <f>IF(技術者名簿!E176="","",技術者名簿!E176)</f>
        <v/>
      </c>
      <c r="M49" s="174" t="str">
        <f>IF(技術者名簿!E177="","",技術者名簿!E177)</f>
        <v/>
      </c>
      <c r="N49" s="174"/>
      <c r="O49" s="174"/>
      <c r="P49" s="174"/>
      <c r="Q49" s="174"/>
      <c r="R49" s="174"/>
      <c r="S49" s="174"/>
      <c r="T49" s="174"/>
      <c r="U49" s="174"/>
      <c r="V49" s="174"/>
      <c r="W49" s="175"/>
    </row>
    <row r="50" spans="1:23" ht="12.95" customHeight="1">
      <c r="A50" s="171" t="s">
        <v>737</v>
      </c>
      <c r="B50" s="172">
        <f t="shared" si="0"/>
        <v>178</v>
      </c>
      <c r="C50" s="173" t="s">
        <v>190</v>
      </c>
      <c r="D50" s="173" t="s">
        <v>432</v>
      </c>
      <c r="E50" s="174">
        <v>44</v>
      </c>
      <c r="F50" s="174" t="str">
        <f>IF(技術者名簿!B178="","",1)</f>
        <v/>
      </c>
      <c r="G50" s="174" t="str">
        <f>IF(技術者名簿!B178="","",技術者名簿!B178)</f>
        <v/>
      </c>
      <c r="H50" s="174" t="str">
        <f>IF(技術者名簿!C178="","",技術者名簿!C178)</f>
        <v/>
      </c>
      <c r="I50" s="174" t="str">
        <f>IF(技術者名簿!D178="","",技術者名簿!D178)</f>
        <v/>
      </c>
      <c r="J50" s="174" t="str">
        <f>IF(技術者名簿!E178="","",技術者名簿!E178)</f>
        <v/>
      </c>
      <c r="K50" s="174" t="str">
        <f>IF(技術者名簿!E178="","",技術者名簿!E179)</f>
        <v/>
      </c>
      <c r="L50" s="174" t="str">
        <f>IF(技術者名簿!E180="","",技術者名簿!E180)</f>
        <v/>
      </c>
      <c r="M50" s="174" t="str">
        <f>IF(技術者名簿!E181="","",技術者名簿!E181)</f>
        <v/>
      </c>
      <c r="N50" s="174"/>
      <c r="O50" s="174"/>
      <c r="P50" s="174"/>
      <c r="Q50" s="174"/>
      <c r="R50" s="174"/>
      <c r="S50" s="174"/>
      <c r="T50" s="174"/>
      <c r="U50" s="174"/>
      <c r="V50" s="174"/>
      <c r="W50" s="175"/>
    </row>
    <row r="51" spans="1:23" ht="12.95" customHeight="1">
      <c r="A51" s="171" t="s">
        <v>738</v>
      </c>
      <c r="B51" s="172">
        <f t="shared" si="0"/>
        <v>182</v>
      </c>
      <c r="C51" s="173" t="s">
        <v>190</v>
      </c>
      <c r="D51" s="173" t="s">
        <v>432</v>
      </c>
      <c r="E51" s="174">
        <v>45</v>
      </c>
      <c r="F51" s="174" t="str">
        <f>IF(技術者名簿!B182="","",1)</f>
        <v/>
      </c>
      <c r="G51" s="174" t="str">
        <f>IF(技術者名簿!B182="","",技術者名簿!B182)</f>
        <v/>
      </c>
      <c r="H51" s="174" t="str">
        <f>IF(技術者名簿!C182="","",技術者名簿!C182)</f>
        <v/>
      </c>
      <c r="I51" s="174" t="str">
        <f>IF(技術者名簿!D182="","",技術者名簿!D182)</f>
        <v/>
      </c>
      <c r="J51" s="174" t="str">
        <f>IF(技術者名簿!E182="","",技術者名簿!E182)</f>
        <v/>
      </c>
      <c r="K51" s="174" t="str">
        <f>IF(技術者名簿!E182="","",技術者名簿!E183)</f>
        <v/>
      </c>
      <c r="L51" s="174" t="str">
        <f>IF(技術者名簿!E184="","",技術者名簿!E184)</f>
        <v/>
      </c>
      <c r="M51" s="174" t="str">
        <f>IF(技術者名簿!E185="","",技術者名簿!E185)</f>
        <v/>
      </c>
      <c r="N51" s="174"/>
      <c r="O51" s="174"/>
      <c r="P51" s="174"/>
      <c r="Q51" s="174"/>
      <c r="R51" s="174"/>
      <c r="S51" s="174"/>
      <c r="T51" s="174"/>
      <c r="U51" s="174"/>
      <c r="V51" s="174"/>
      <c r="W51" s="175"/>
    </row>
    <row r="52" spans="1:23" ht="12.95" customHeight="1">
      <c r="A52" s="171" t="s">
        <v>739</v>
      </c>
      <c r="B52" s="172">
        <f t="shared" si="0"/>
        <v>186</v>
      </c>
      <c r="C52" s="173" t="s">
        <v>190</v>
      </c>
      <c r="D52" s="173" t="s">
        <v>432</v>
      </c>
      <c r="E52" s="174">
        <v>46</v>
      </c>
      <c r="F52" s="174" t="str">
        <f>IF(技術者名簿!B186="","",1)</f>
        <v/>
      </c>
      <c r="G52" s="174" t="str">
        <f>IF(技術者名簿!B186="","",技術者名簿!B186)</f>
        <v/>
      </c>
      <c r="H52" s="174" t="str">
        <f>IF(技術者名簿!C186="","",技術者名簿!C186)</f>
        <v/>
      </c>
      <c r="I52" s="174" t="str">
        <f>IF(技術者名簿!D186="","",技術者名簿!D186)</f>
        <v/>
      </c>
      <c r="J52" s="174" t="str">
        <f>IF(技術者名簿!E186="","",技術者名簿!E186)</f>
        <v/>
      </c>
      <c r="K52" s="174" t="str">
        <f>IF(技術者名簿!E186="","",技術者名簿!E187)</f>
        <v/>
      </c>
      <c r="L52" s="174" t="str">
        <f>IF(技術者名簿!E188="","",技術者名簿!E188)</f>
        <v/>
      </c>
      <c r="M52" s="174" t="str">
        <f>IF(技術者名簿!E189="","",技術者名簿!E189)</f>
        <v/>
      </c>
      <c r="N52" s="174"/>
      <c r="O52" s="174"/>
      <c r="P52" s="174"/>
      <c r="Q52" s="174"/>
      <c r="R52" s="174"/>
      <c r="S52" s="174"/>
      <c r="T52" s="174"/>
      <c r="U52" s="174"/>
      <c r="V52" s="174"/>
      <c r="W52" s="175"/>
    </row>
    <row r="53" spans="1:23" ht="12.95" customHeight="1">
      <c r="A53" s="171" t="s">
        <v>740</v>
      </c>
      <c r="B53" s="172">
        <f t="shared" si="0"/>
        <v>190</v>
      </c>
      <c r="C53" s="173" t="s">
        <v>190</v>
      </c>
      <c r="D53" s="173" t="s">
        <v>432</v>
      </c>
      <c r="E53" s="174">
        <v>47</v>
      </c>
      <c r="F53" s="174" t="str">
        <f>IF(技術者名簿!B190="","",1)</f>
        <v/>
      </c>
      <c r="G53" s="174" t="str">
        <f>IF(技術者名簿!B190="","",技術者名簿!B190)</f>
        <v/>
      </c>
      <c r="H53" s="174" t="str">
        <f>IF(技術者名簿!C190="","",技術者名簿!C190)</f>
        <v/>
      </c>
      <c r="I53" s="174" t="str">
        <f>IF(技術者名簿!D190="","",技術者名簿!D190)</f>
        <v/>
      </c>
      <c r="J53" s="174" t="str">
        <f>IF(技術者名簿!E190="","",技術者名簿!E190)</f>
        <v/>
      </c>
      <c r="K53" s="174" t="str">
        <f>IF(技術者名簿!E190="","",技術者名簿!E191)</f>
        <v/>
      </c>
      <c r="L53" s="174" t="str">
        <f>IF(技術者名簿!E192="","",技術者名簿!E192)</f>
        <v/>
      </c>
      <c r="M53" s="174" t="str">
        <f>IF(技術者名簿!E193="","",技術者名簿!E193)</f>
        <v/>
      </c>
      <c r="N53" s="174"/>
      <c r="O53" s="174"/>
      <c r="P53" s="174"/>
      <c r="Q53" s="174"/>
      <c r="R53" s="174"/>
      <c r="S53" s="174"/>
      <c r="T53" s="174"/>
      <c r="U53" s="174"/>
      <c r="V53" s="174"/>
      <c r="W53" s="175"/>
    </row>
    <row r="54" spans="1:23" ht="12.95" customHeight="1">
      <c r="A54" s="171" t="s">
        <v>741</v>
      </c>
      <c r="B54" s="172">
        <f t="shared" si="0"/>
        <v>194</v>
      </c>
      <c r="C54" s="173" t="s">
        <v>190</v>
      </c>
      <c r="D54" s="173" t="s">
        <v>432</v>
      </c>
      <c r="E54" s="174">
        <v>48</v>
      </c>
      <c r="F54" s="174" t="str">
        <f>IF(技術者名簿!B194="","",1)</f>
        <v/>
      </c>
      <c r="G54" s="174" t="str">
        <f>IF(技術者名簿!B194="","",技術者名簿!B194)</f>
        <v/>
      </c>
      <c r="H54" s="174" t="str">
        <f>IF(技術者名簿!C194="","",技術者名簿!C194)</f>
        <v/>
      </c>
      <c r="I54" s="174" t="str">
        <f>IF(技術者名簿!D194="","",技術者名簿!D194)</f>
        <v/>
      </c>
      <c r="J54" s="174" t="str">
        <f>IF(技術者名簿!E194="","",技術者名簿!E194)</f>
        <v/>
      </c>
      <c r="K54" s="174" t="str">
        <f>IF(技術者名簿!E194="","",技術者名簿!E195)</f>
        <v/>
      </c>
      <c r="L54" s="174" t="str">
        <f>IF(技術者名簿!E196="","",技術者名簿!E196)</f>
        <v/>
      </c>
      <c r="M54" s="174" t="str">
        <f>IF(技術者名簿!E197="","",技術者名簿!E197)</f>
        <v/>
      </c>
      <c r="N54" s="174"/>
      <c r="O54" s="174"/>
      <c r="P54" s="174"/>
      <c r="Q54" s="174"/>
      <c r="R54" s="174"/>
      <c r="S54" s="174"/>
      <c r="T54" s="174"/>
      <c r="U54" s="174"/>
      <c r="V54" s="174"/>
      <c r="W54" s="175"/>
    </row>
    <row r="55" spans="1:23" ht="12.95" customHeight="1">
      <c r="A55" s="171" t="s">
        <v>742</v>
      </c>
      <c r="B55" s="172">
        <f t="shared" si="0"/>
        <v>198</v>
      </c>
      <c r="C55" s="173" t="s">
        <v>190</v>
      </c>
      <c r="D55" s="173" t="s">
        <v>432</v>
      </c>
      <c r="E55" s="174">
        <v>49</v>
      </c>
      <c r="F55" s="174" t="str">
        <f>IF(技術者名簿!B198="","",1)</f>
        <v/>
      </c>
      <c r="G55" s="174" t="str">
        <f>IF(技術者名簿!B198="","",技術者名簿!B198)</f>
        <v/>
      </c>
      <c r="H55" s="174" t="str">
        <f>IF(技術者名簿!C198="","",技術者名簿!C198)</f>
        <v/>
      </c>
      <c r="I55" s="174" t="str">
        <f>IF(技術者名簿!D198="","",技術者名簿!D198)</f>
        <v/>
      </c>
      <c r="J55" s="174" t="str">
        <f>IF(技術者名簿!E198="","",技術者名簿!E198)</f>
        <v/>
      </c>
      <c r="K55" s="174" t="str">
        <f>IF(技術者名簿!E198="","",技術者名簿!E199)</f>
        <v/>
      </c>
      <c r="L55" s="174" t="str">
        <f>IF(技術者名簿!E200="","",技術者名簿!E200)</f>
        <v/>
      </c>
      <c r="M55" s="174" t="str">
        <f>IF(技術者名簿!E201="","",技術者名簿!E201)</f>
        <v/>
      </c>
      <c r="N55" s="174"/>
      <c r="O55" s="174"/>
      <c r="P55" s="174"/>
      <c r="Q55" s="174"/>
      <c r="R55" s="174"/>
      <c r="S55" s="174"/>
      <c r="T55" s="174"/>
      <c r="U55" s="174"/>
      <c r="V55" s="174"/>
      <c r="W55" s="175"/>
    </row>
    <row r="56" spans="1:23" ht="12.95" customHeight="1">
      <c r="A56" s="171" t="s">
        <v>743</v>
      </c>
      <c r="B56" s="172">
        <f t="shared" si="0"/>
        <v>202</v>
      </c>
      <c r="C56" s="173" t="s">
        <v>190</v>
      </c>
      <c r="D56" s="173" t="s">
        <v>432</v>
      </c>
      <c r="E56" s="174">
        <v>50</v>
      </c>
      <c r="F56" s="174" t="str">
        <f>IF(技術者名簿!B202="","",1)</f>
        <v/>
      </c>
      <c r="G56" s="174" t="str">
        <f>IF(技術者名簿!B202="","",技術者名簿!B202)</f>
        <v/>
      </c>
      <c r="H56" s="174" t="str">
        <f>IF(技術者名簿!C202="","",技術者名簿!C202)</f>
        <v/>
      </c>
      <c r="I56" s="174" t="str">
        <f>IF(技術者名簿!D202="","",技術者名簿!D202)</f>
        <v/>
      </c>
      <c r="J56" s="174" t="str">
        <f>IF(技術者名簿!E202="","",技術者名簿!E202)</f>
        <v/>
      </c>
      <c r="K56" s="174" t="str">
        <f>IF(技術者名簿!E202="","",技術者名簿!E203)</f>
        <v/>
      </c>
      <c r="L56" s="174" t="str">
        <f>IF(技術者名簿!E204="","",技術者名簿!E204)</f>
        <v/>
      </c>
      <c r="M56" s="174" t="str">
        <f>IF(技術者名簿!E205="","",技術者名簿!E205)</f>
        <v/>
      </c>
      <c r="N56" s="174"/>
      <c r="O56" s="174"/>
      <c r="P56" s="174"/>
      <c r="Q56" s="174"/>
      <c r="R56" s="174"/>
      <c r="S56" s="174"/>
      <c r="T56" s="174"/>
      <c r="U56" s="174"/>
      <c r="V56" s="174"/>
      <c r="W56" s="175"/>
    </row>
    <row r="57" spans="1:23" ht="12.95" customHeight="1">
      <c r="A57" s="171" t="s">
        <v>744</v>
      </c>
      <c r="B57" s="172">
        <f t="shared" si="0"/>
        <v>206</v>
      </c>
      <c r="C57" s="173" t="s">
        <v>190</v>
      </c>
      <c r="D57" s="173" t="s">
        <v>432</v>
      </c>
      <c r="E57" s="174">
        <v>51</v>
      </c>
      <c r="F57" s="174" t="str">
        <f>IF(技術者名簿!B206="","",1)</f>
        <v/>
      </c>
      <c r="G57" s="174" t="str">
        <f>IF(技術者名簿!B206="","",技術者名簿!B206)</f>
        <v/>
      </c>
      <c r="H57" s="174" t="str">
        <f>IF(技術者名簿!C206="","",技術者名簿!C206)</f>
        <v/>
      </c>
      <c r="I57" s="174" t="str">
        <f>IF(技術者名簿!D206="","",技術者名簿!D206)</f>
        <v/>
      </c>
      <c r="J57" s="174" t="str">
        <f>IF(技術者名簿!E206="","",技術者名簿!E206)</f>
        <v/>
      </c>
      <c r="K57" s="174" t="str">
        <f>IF(技術者名簿!E206="","",技術者名簿!E207)</f>
        <v/>
      </c>
      <c r="L57" s="174" t="str">
        <f>IF(技術者名簿!E208="","",技術者名簿!E208)</f>
        <v/>
      </c>
      <c r="M57" s="174" t="str">
        <f>IF(技術者名簿!E209="","",技術者名簿!E209)</f>
        <v/>
      </c>
      <c r="N57" s="174"/>
      <c r="O57" s="174"/>
      <c r="P57" s="174"/>
      <c r="Q57" s="174"/>
      <c r="R57" s="174"/>
      <c r="S57" s="174"/>
      <c r="T57" s="174"/>
      <c r="U57" s="174"/>
      <c r="V57" s="174"/>
      <c r="W57" s="175"/>
    </row>
    <row r="58" spans="1:23" ht="12.95" customHeight="1">
      <c r="A58" s="171" t="s">
        <v>745</v>
      </c>
      <c r="B58" s="172">
        <f t="shared" si="0"/>
        <v>210</v>
      </c>
      <c r="C58" s="173" t="s">
        <v>190</v>
      </c>
      <c r="D58" s="173" t="s">
        <v>432</v>
      </c>
      <c r="E58" s="174">
        <v>52</v>
      </c>
      <c r="F58" s="174" t="str">
        <f>IF(技術者名簿!B210="","",1)</f>
        <v/>
      </c>
      <c r="G58" s="174" t="str">
        <f>IF(技術者名簿!B210="","",技術者名簿!B210)</f>
        <v/>
      </c>
      <c r="H58" s="174" t="str">
        <f>IF(技術者名簿!C210="","",技術者名簿!C210)</f>
        <v/>
      </c>
      <c r="I58" s="174" t="str">
        <f>IF(技術者名簿!D210="","",技術者名簿!D210)</f>
        <v/>
      </c>
      <c r="J58" s="174" t="str">
        <f>IF(技術者名簿!E210="","",技術者名簿!E210)</f>
        <v/>
      </c>
      <c r="K58" s="174" t="str">
        <f>IF(技術者名簿!E210="","",技術者名簿!E211)</f>
        <v/>
      </c>
      <c r="L58" s="174" t="str">
        <f>IF(技術者名簿!E212="","",技術者名簿!E212)</f>
        <v/>
      </c>
      <c r="M58" s="174" t="str">
        <f>IF(技術者名簿!E213="","",技術者名簿!E213)</f>
        <v/>
      </c>
      <c r="N58" s="174"/>
      <c r="O58" s="174"/>
      <c r="P58" s="174"/>
      <c r="Q58" s="174"/>
      <c r="R58" s="174"/>
      <c r="S58" s="174"/>
      <c r="T58" s="174"/>
      <c r="U58" s="174"/>
      <c r="V58" s="174"/>
      <c r="W58" s="175"/>
    </row>
    <row r="59" spans="1:23" ht="12.95" customHeight="1">
      <c r="A59" s="171" t="s">
        <v>746</v>
      </c>
      <c r="B59" s="172">
        <f t="shared" si="0"/>
        <v>214</v>
      </c>
      <c r="C59" s="173" t="s">
        <v>190</v>
      </c>
      <c r="D59" s="173" t="s">
        <v>432</v>
      </c>
      <c r="E59" s="174">
        <v>53</v>
      </c>
      <c r="F59" s="174" t="str">
        <f>IF(技術者名簿!B214="","",1)</f>
        <v/>
      </c>
      <c r="G59" s="174" t="str">
        <f>IF(技術者名簿!B214="","",技術者名簿!B214)</f>
        <v/>
      </c>
      <c r="H59" s="174" t="str">
        <f>IF(技術者名簿!C214="","",技術者名簿!C214)</f>
        <v/>
      </c>
      <c r="I59" s="174" t="str">
        <f>IF(技術者名簿!D214="","",技術者名簿!D214)</f>
        <v/>
      </c>
      <c r="J59" s="174" t="str">
        <f>IF(技術者名簿!E214="","",技術者名簿!E214)</f>
        <v/>
      </c>
      <c r="K59" s="174" t="str">
        <f>IF(技術者名簿!E214="","",技術者名簿!E215)</f>
        <v/>
      </c>
      <c r="L59" s="174" t="str">
        <f>IF(技術者名簿!E216="","",技術者名簿!E216)</f>
        <v/>
      </c>
      <c r="M59" s="174" t="str">
        <f>IF(技術者名簿!E217="","",技術者名簿!E217)</f>
        <v/>
      </c>
      <c r="N59" s="174"/>
      <c r="O59" s="174"/>
      <c r="P59" s="174"/>
      <c r="Q59" s="174"/>
      <c r="R59" s="174"/>
      <c r="S59" s="174"/>
      <c r="T59" s="174"/>
      <c r="U59" s="174"/>
      <c r="V59" s="174"/>
      <c r="W59" s="175"/>
    </row>
    <row r="60" spans="1:23" ht="12.95" customHeight="1">
      <c r="A60" s="171" t="s">
        <v>747</v>
      </c>
      <c r="B60" s="172">
        <f t="shared" si="0"/>
        <v>218</v>
      </c>
      <c r="C60" s="173" t="s">
        <v>190</v>
      </c>
      <c r="D60" s="173" t="s">
        <v>432</v>
      </c>
      <c r="E60" s="174">
        <v>54</v>
      </c>
      <c r="F60" s="174" t="str">
        <f>IF(技術者名簿!B218="","",1)</f>
        <v/>
      </c>
      <c r="G60" s="174" t="str">
        <f>IF(技術者名簿!B218="","",技術者名簿!B218)</f>
        <v/>
      </c>
      <c r="H60" s="174" t="str">
        <f>IF(技術者名簿!C218="","",技術者名簿!C218)</f>
        <v/>
      </c>
      <c r="I60" s="174" t="str">
        <f>IF(技術者名簿!D218="","",技術者名簿!D218)</f>
        <v/>
      </c>
      <c r="J60" s="174" t="str">
        <f>IF(技術者名簿!E218="","",技術者名簿!E218)</f>
        <v/>
      </c>
      <c r="K60" s="174" t="str">
        <f>IF(技術者名簿!E218="","",技術者名簿!E219)</f>
        <v/>
      </c>
      <c r="L60" s="174" t="str">
        <f>IF(技術者名簿!E220="","",技術者名簿!E220)</f>
        <v/>
      </c>
      <c r="M60" s="174" t="str">
        <f>IF(技術者名簿!E221="","",技術者名簿!E221)</f>
        <v/>
      </c>
      <c r="N60" s="174"/>
      <c r="O60" s="174"/>
      <c r="P60" s="174"/>
      <c r="Q60" s="174"/>
      <c r="R60" s="174"/>
      <c r="S60" s="174"/>
      <c r="T60" s="174"/>
      <c r="U60" s="174"/>
      <c r="V60" s="174"/>
      <c r="W60" s="175"/>
    </row>
    <row r="61" spans="1:23" ht="12.95" customHeight="1">
      <c r="A61" s="171" t="s">
        <v>748</v>
      </c>
      <c r="B61" s="172">
        <f t="shared" si="0"/>
        <v>222</v>
      </c>
      <c r="C61" s="173" t="s">
        <v>190</v>
      </c>
      <c r="D61" s="173" t="s">
        <v>432</v>
      </c>
      <c r="E61" s="174">
        <v>55</v>
      </c>
      <c r="F61" s="174" t="str">
        <f>IF(技術者名簿!B222="","",1)</f>
        <v/>
      </c>
      <c r="G61" s="174" t="str">
        <f>IF(技術者名簿!B222="","",技術者名簿!B222)</f>
        <v/>
      </c>
      <c r="H61" s="174" t="str">
        <f>IF(技術者名簿!C222="","",技術者名簿!C222)</f>
        <v/>
      </c>
      <c r="I61" s="174" t="str">
        <f>IF(技術者名簿!D222="","",技術者名簿!D222)</f>
        <v/>
      </c>
      <c r="J61" s="174" t="str">
        <f>IF(技術者名簿!E222="","",技術者名簿!E222)</f>
        <v/>
      </c>
      <c r="K61" s="174" t="str">
        <f>IF(技術者名簿!E222="","",技術者名簿!E223)</f>
        <v/>
      </c>
      <c r="L61" s="174" t="str">
        <f>IF(技術者名簿!E224="","",技術者名簿!E224)</f>
        <v/>
      </c>
      <c r="M61" s="174" t="str">
        <f>IF(技術者名簿!E225="","",技術者名簿!E225)</f>
        <v/>
      </c>
      <c r="N61" s="174"/>
      <c r="O61" s="174"/>
      <c r="P61" s="174"/>
      <c r="Q61" s="174"/>
      <c r="R61" s="174"/>
      <c r="S61" s="174"/>
      <c r="T61" s="174"/>
      <c r="U61" s="174"/>
      <c r="V61" s="174"/>
      <c r="W61" s="175"/>
    </row>
    <row r="62" spans="1:23" ht="12.95" customHeight="1">
      <c r="A62" s="171" t="s">
        <v>749</v>
      </c>
      <c r="B62" s="172">
        <f t="shared" si="0"/>
        <v>226</v>
      </c>
      <c r="C62" s="173" t="s">
        <v>190</v>
      </c>
      <c r="D62" s="173" t="s">
        <v>432</v>
      </c>
      <c r="E62" s="174">
        <v>56</v>
      </c>
      <c r="F62" s="174" t="str">
        <f>IF(技術者名簿!B226="","",1)</f>
        <v/>
      </c>
      <c r="G62" s="174" t="str">
        <f>IF(技術者名簿!B226="","",技術者名簿!B226)</f>
        <v/>
      </c>
      <c r="H62" s="174" t="str">
        <f>IF(技術者名簿!C226="","",技術者名簿!C226)</f>
        <v/>
      </c>
      <c r="I62" s="174" t="str">
        <f>IF(技術者名簿!D226="","",技術者名簿!D226)</f>
        <v/>
      </c>
      <c r="J62" s="174" t="str">
        <f>IF(技術者名簿!E226="","",技術者名簿!E226)</f>
        <v/>
      </c>
      <c r="K62" s="174" t="str">
        <f>IF(技術者名簿!E226="","",技術者名簿!E227)</f>
        <v/>
      </c>
      <c r="L62" s="174" t="str">
        <f>IF(技術者名簿!E228="","",技術者名簿!E228)</f>
        <v/>
      </c>
      <c r="M62" s="174" t="str">
        <f>IF(技術者名簿!E229="","",技術者名簿!E229)</f>
        <v/>
      </c>
      <c r="N62" s="174"/>
      <c r="O62" s="174"/>
      <c r="P62" s="174"/>
      <c r="Q62" s="174"/>
      <c r="R62" s="174"/>
      <c r="S62" s="174"/>
      <c r="T62" s="174"/>
      <c r="U62" s="174"/>
      <c r="V62" s="174"/>
      <c r="W62" s="175"/>
    </row>
    <row r="63" spans="1:23" ht="12.95" customHeight="1">
      <c r="A63" s="171" t="s">
        <v>750</v>
      </c>
      <c r="B63" s="172">
        <f t="shared" si="0"/>
        <v>230</v>
      </c>
      <c r="C63" s="173" t="s">
        <v>190</v>
      </c>
      <c r="D63" s="173" t="s">
        <v>432</v>
      </c>
      <c r="E63" s="174">
        <v>57</v>
      </c>
      <c r="F63" s="174" t="str">
        <f>IF(技術者名簿!B230="","",1)</f>
        <v/>
      </c>
      <c r="G63" s="174" t="str">
        <f>IF(技術者名簿!B230="","",技術者名簿!B230)</f>
        <v/>
      </c>
      <c r="H63" s="174" t="str">
        <f>IF(技術者名簿!C230="","",技術者名簿!C230)</f>
        <v/>
      </c>
      <c r="I63" s="174" t="str">
        <f>IF(技術者名簿!D230="","",技術者名簿!D230)</f>
        <v/>
      </c>
      <c r="J63" s="174" t="str">
        <f>IF(技術者名簿!E230="","",技術者名簿!E230)</f>
        <v/>
      </c>
      <c r="K63" s="174" t="str">
        <f>IF(技術者名簿!E230="","",技術者名簿!E231)</f>
        <v/>
      </c>
      <c r="L63" s="174" t="str">
        <f>IF(技術者名簿!E232="","",技術者名簿!E232)</f>
        <v/>
      </c>
      <c r="M63" s="174" t="str">
        <f>IF(技術者名簿!E233="","",技術者名簿!E233)</f>
        <v/>
      </c>
      <c r="N63" s="174"/>
      <c r="O63" s="174"/>
      <c r="P63" s="174"/>
      <c r="Q63" s="174"/>
      <c r="R63" s="174"/>
      <c r="S63" s="174"/>
      <c r="T63" s="174"/>
      <c r="U63" s="174"/>
      <c r="V63" s="174"/>
      <c r="W63" s="175"/>
    </row>
    <row r="64" spans="1:23" ht="12.95" customHeight="1">
      <c r="A64" s="171" t="s">
        <v>751</v>
      </c>
      <c r="B64" s="172">
        <f t="shared" si="0"/>
        <v>234</v>
      </c>
      <c r="C64" s="173" t="s">
        <v>190</v>
      </c>
      <c r="D64" s="173" t="s">
        <v>432</v>
      </c>
      <c r="E64" s="174">
        <v>58</v>
      </c>
      <c r="F64" s="174" t="str">
        <f>IF(技術者名簿!B234="","",1)</f>
        <v/>
      </c>
      <c r="G64" s="174" t="str">
        <f>IF(技術者名簿!B234="","",技術者名簿!B234)</f>
        <v/>
      </c>
      <c r="H64" s="174" t="str">
        <f>IF(技術者名簿!C234="","",技術者名簿!C234)</f>
        <v/>
      </c>
      <c r="I64" s="174" t="str">
        <f>IF(技術者名簿!D234="","",技術者名簿!D234)</f>
        <v/>
      </c>
      <c r="J64" s="174" t="str">
        <f>IF(技術者名簿!E234="","",技術者名簿!E234)</f>
        <v/>
      </c>
      <c r="K64" s="174" t="str">
        <f>IF(技術者名簿!E234="","",技術者名簿!E235)</f>
        <v/>
      </c>
      <c r="L64" s="174" t="str">
        <f>IF(技術者名簿!E236="","",技術者名簿!E236)</f>
        <v/>
      </c>
      <c r="M64" s="174" t="str">
        <f>IF(技術者名簿!E237="","",技術者名簿!E237)</f>
        <v/>
      </c>
      <c r="N64" s="174"/>
      <c r="O64" s="174"/>
      <c r="P64" s="174"/>
      <c r="Q64" s="174"/>
      <c r="R64" s="174"/>
      <c r="S64" s="174"/>
      <c r="T64" s="174"/>
      <c r="U64" s="174"/>
      <c r="V64" s="174"/>
      <c r="W64" s="175"/>
    </row>
    <row r="65" spans="1:23" ht="12.95" customHeight="1">
      <c r="A65" s="171" t="s">
        <v>752</v>
      </c>
      <c r="B65" s="172">
        <f t="shared" si="0"/>
        <v>238</v>
      </c>
      <c r="C65" s="173" t="s">
        <v>190</v>
      </c>
      <c r="D65" s="173" t="s">
        <v>432</v>
      </c>
      <c r="E65" s="174">
        <v>59</v>
      </c>
      <c r="F65" s="174" t="str">
        <f>IF(技術者名簿!B238="","",1)</f>
        <v/>
      </c>
      <c r="G65" s="174" t="str">
        <f>IF(技術者名簿!B238="","",技術者名簿!B238)</f>
        <v/>
      </c>
      <c r="H65" s="174" t="str">
        <f>IF(技術者名簿!C238="","",技術者名簿!C238)</f>
        <v/>
      </c>
      <c r="I65" s="174" t="str">
        <f>IF(技術者名簿!D238="","",技術者名簿!D238)</f>
        <v/>
      </c>
      <c r="J65" s="174" t="str">
        <f>IF(技術者名簿!E238="","",技術者名簿!E238)</f>
        <v/>
      </c>
      <c r="K65" s="174" t="str">
        <f>IF(技術者名簿!E238="","",技術者名簿!E239)</f>
        <v/>
      </c>
      <c r="L65" s="174" t="str">
        <f>IF(技術者名簿!E240="","",技術者名簿!E240)</f>
        <v/>
      </c>
      <c r="M65" s="174" t="str">
        <f>IF(技術者名簿!E241="","",技術者名簿!E241)</f>
        <v/>
      </c>
      <c r="N65" s="174"/>
      <c r="O65" s="174"/>
      <c r="P65" s="174"/>
      <c r="Q65" s="174"/>
      <c r="R65" s="174"/>
      <c r="S65" s="174"/>
      <c r="T65" s="174"/>
      <c r="U65" s="174"/>
      <c r="V65" s="174"/>
      <c r="W65" s="175"/>
    </row>
    <row r="66" spans="1:23" ht="12.95" customHeight="1">
      <c r="A66" s="171" t="s">
        <v>753</v>
      </c>
      <c r="B66" s="172">
        <f t="shared" si="0"/>
        <v>242</v>
      </c>
      <c r="C66" s="173" t="s">
        <v>190</v>
      </c>
      <c r="D66" s="173" t="s">
        <v>432</v>
      </c>
      <c r="E66" s="174">
        <v>60</v>
      </c>
      <c r="F66" s="174" t="str">
        <f>IF(技術者名簿!B242="","",1)</f>
        <v/>
      </c>
      <c r="G66" s="174" t="str">
        <f>IF(技術者名簿!B242="","",技術者名簿!B242)</f>
        <v/>
      </c>
      <c r="H66" s="174" t="str">
        <f>IF(技術者名簿!C242="","",技術者名簿!C242)</f>
        <v/>
      </c>
      <c r="I66" s="174" t="str">
        <f>IF(技術者名簿!D242="","",技術者名簿!D242)</f>
        <v/>
      </c>
      <c r="J66" s="174" t="str">
        <f>IF(技術者名簿!E242="","",技術者名簿!E242)</f>
        <v/>
      </c>
      <c r="K66" s="174" t="str">
        <f>IF(技術者名簿!E242="","",技術者名簿!E243)</f>
        <v/>
      </c>
      <c r="L66" s="174" t="str">
        <f>IF(技術者名簿!E244="","",技術者名簿!E244)</f>
        <v/>
      </c>
      <c r="M66" s="174" t="str">
        <f>IF(技術者名簿!E245="","",技術者名簿!E245)</f>
        <v/>
      </c>
      <c r="N66" s="174"/>
      <c r="O66" s="174"/>
      <c r="P66" s="174"/>
      <c r="Q66" s="174"/>
      <c r="R66" s="174"/>
      <c r="S66" s="174"/>
      <c r="T66" s="174"/>
      <c r="U66" s="174"/>
      <c r="V66" s="174"/>
      <c r="W66" s="175"/>
    </row>
    <row r="67" spans="1:23" ht="12.95" customHeight="1">
      <c r="A67" s="171" t="s">
        <v>754</v>
      </c>
      <c r="B67" s="172">
        <f t="shared" si="0"/>
        <v>246</v>
      </c>
      <c r="C67" s="173" t="s">
        <v>190</v>
      </c>
      <c r="D67" s="173" t="s">
        <v>432</v>
      </c>
      <c r="E67" s="174">
        <v>61</v>
      </c>
      <c r="F67" s="174" t="str">
        <f>IF(技術者名簿!B246="","",1)</f>
        <v/>
      </c>
      <c r="G67" s="174" t="str">
        <f>IF(技術者名簿!B246="","",技術者名簿!B246)</f>
        <v/>
      </c>
      <c r="H67" s="174" t="str">
        <f>IF(技術者名簿!C246="","",技術者名簿!C246)</f>
        <v/>
      </c>
      <c r="I67" s="174" t="str">
        <f>IF(技術者名簿!D246="","",技術者名簿!D246)</f>
        <v/>
      </c>
      <c r="J67" s="174" t="str">
        <f>IF(技術者名簿!E246="","",技術者名簿!E246)</f>
        <v/>
      </c>
      <c r="K67" s="174" t="str">
        <f>IF(技術者名簿!E246="","",技術者名簿!E247)</f>
        <v/>
      </c>
      <c r="L67" s="174" t="str">
        <f>IF(技術者名簿!E248="","",技術者名簿!E248)</f>
        <v/>
      </c>
      <c r="M67" s="174" t="str">
        <f>IF(技術者名簿!E249="","",技術者名簿!E249)</f>
        <v/>
      </c>
      <c r="N67" s="174"/>
      <c r="O67" s="174"/>
      <c r="P67" s="174"/>
      <c r="Q67" s="174"/>
      <c r="R67" s="174"/>
      <c r="S67" s="174"/>
      <c r="T67" s="174"/>
      <c r="U67" s="174"/>
      <c r="V67" s="174"/>
      <c r="W67" s="175"/>
    </row>
    <row r="68" spans="1:23" ht="12.95" customHeight="1">
      <c r="A68" s="171" t="s">
        <v>755</v>
      </c>
      <c r="B68" s="172">
        <f t="shared" si="0"/>
        <v>250</v>
      </c>
      <c r="C68" s="173" t="s">
        <v>190</v>
      </c>
      <c r="D68" s="173" t="s">
        <v>432</v>
      </c>
      <c r="E68" s="174">
        <v>62</v>
      </c>
      <c r="F68" s="174" t="str">
        <f>IF(技術者名簿!B250="","",1)</f>
        <v/>
      </c>
      <c r="G68" s="174" t="str">
        <f>IF(技術者名簿!B250="","",技術者名簿!B250)</f>
        <v/>
      </c>
      <c r="H68" s="174" t="str">
        <f>IF(技術者名簿!C250="","",技術者名簿!C250)</f>
        <v/>
      </c>
      <c r="I68" s="174" t="str">
        <f>IF(技術者名簿!D250="","",技術者名簿!D250)</f>
        <v/>
      </c>
      <c r="J68" s="174" t="str">
        <f>IF(技術者名簿!E250="","",技術者名簿!E250)</f>
        <v/>
      </c>
      <c r="K68" s="174" t="str">
        <f>IF(技術者名簿!E250="","",技術者名簿!E251)</f>
        <v/>
      </c>
      <c r="L68" s="174" t="str">
        <f>IF(技術者名簿!E252="","",技術者名簿!E252)</f>
        <v/>
      </c>
      <c r="M68" s="174" t="str">
        <f>IF(技術者名簿!E253="","",技術者名簿!E253)</f>
        <v/>
      </c>
      <c r="N68" s="174"/>
      <c r="O68" s="174"/>
      <c r="P68" s="174"/>
      <c r="Q68" s="174"/>
      <c r="R68" s="174"/>
      <c r="S68" s="174"/>
      <c r="T68" s="174"/>
      <c r="U68" s="174"/>
      <c r="V68" s="174"/>
      <c r="W68" s="175"/>
    </row>
    <row r="69" spans="1:23" ht="12.95" customHeight="1">
      <c r="A69" s="171" t="s">
        <v>756</v>
      </c>
      <c r="B69" s="172">
        <f t="shared" si="0"/>
        <v>254</v>
      </c>
      <c r="C69" s="173" t="s">
        <v>190</v>
      </c>
      <c r="D69" s="173" t="s">
        <v>432</v>
      </c>
      <c r="E69" s="174">
        <v>63</v>
      </c>
      <c r="F69" s="174" t="str">
        <f>IF(技術者名簿!B254="","",1)</f>
        <v/>
      </c>
      <c r="G69" s="174" t="str">
        <f>IF(技術者名簿!B254="","",技術者名簿!B254)</f>
        <v/>
      </c>
      <c r="H69" s="174" t="str">
        <f>IF(技術者名簿!C254="","",技術者名簿!C254)</f>
        <v/>
      </c>
      <c r="I69" s="174" t="str">
        <f>IF(技術者名簿!D254="","",技術者名簿!D254)</f>
        <v/>
      </c>
      <c r="J69" s="174" t="str">
        <f>IF(技術者名簿!E254="","",技術者名簿!E254)</f>
        <v/>
      </c>
      <c r="K69" s="174" t="str">
        <f>IF(技術者名簿!E254="","",技術者名簿!E255)</f>
        <v/>
      </c>
      <c r="L69" s="174" t="str">
        <f>IF(技術者名簿!E256="","",技術者名簿!E256)</f>
        <v/>
      </c>
      <c r="M69" s="174" t="str">
        <f>IF(技術者名簿!E257="","",技術者名簿!E257)</f>
        <v/>
      </c>
      <c r="N69" s="174"/>
      <c r="O69" s="174"/>
      <c r="P69" s="174"/>
      <c r="Q69" s="174"/>
      <c r="R69" s="174"/>
      <c r="S69" s="174"/>
      <c r="T69" s="174"/>
      <c r="U69" s="174"/>
      <c r="V69" s="174"/>
      <c r="W69" s="175"/>
    </row>
    <row r="70" spans="1:23" ht="12.95" customHeight="1">
      <c r="A70" s="171" t="s">
        <v>757</v>
      </c>
      <c r="B70" s="172">
        <f t="shared" si="0"/>
        <v>258</v>
      </c>
      <c r="C70" s="173" t="s">
        <v>190</v>
      </c>
      <c r="D70" s="173" t="s">
        <v>432</v>
      </c>
      <c r="E70" s="174">
        <v>64</v>
      </c>
      <c r="F70" s="174" t="str">
        <f>IF(技術者名簿!B258="","",1)</f>
        <v/>
      </c>
      <c r="G70" s="174" t="str">
        <f>IF(技術者名簿!B258="","",技術者名簿!B258)</f>
        <v/>
      </c>
      <c r="H70" s="174" t="str">
        <f>IF(技術者名簿!C258="","",技術者名簿!C258)</f>
        <v/>
      </c>
      <c r="I70" s="174" t="str">
        <f>IF(技術者名簿!D258="","",技術者名簿!D258)</f>
        <v/>
      </c>
      <c r="J70" s="174" t="str">
        <f>IF(技術者名簿!E258="","",技術者名簿!E258)</f>
        <v/>
      </c>
      <c r="K70" s="174" t="str">
        <f>IF(技術者名簿!E258="","",技術者名簿!E259)</f>
        <v/>
      </c>
      <c r="L70" s="174" t="str">
        <f>IF(技術者名簿!E260="","",技術者名簿!E260)</f>
        <v/>
      </c>
      <c r="M70" s="174" t="str">
        <f>IF(技術者名簿!E261="","",技術者名簿!E261)</f>
        <v/>
      </c>
      <c r="N70" s="174"/>
      <c r="O70" s="174"/>
      <c r="P70" s="174"/>
      <c r="Q70" s="174"/>
      <c r="R70" s="174"/>
      <c r="S70" s="174"/>
      <c r="T70" s="174"/>
      <c r="U70" s="174"/>
      <c r="V70" s="174"/>
      <c r="W70" s="175"/>
    </row>
    <row r="71" spans="1:23" ht="12.95" customHeight="1">
      <c r="A71" s="171" t="s">
        <v>758</v>
      </c>
      <c r="B71" s="172">
        <f t="shared" si="0"/>
        <v>262</v>
      </c>
      <c r="C71" s="173" t="s">
        <v>190</v>
      </c>
      <c r="D71" s="173" t="s">
        <v>432</v>
      </c>
      <c r="E71" s="174">
        <v>65</v>
      </c>
      <c r="F71" s="174" t="str">
        <f>IF(技術者名簿!B262="","",1)</f>
        <v/>
      </c>
      <c r="G71" s="174" t="str">
        <f>IF(技術者名簿!B262="","",技術者名簿!B262)</f>
        <v/>
      </c>
      <c r="H71" s="174" t="str">
        <f>IF(技術者名簿!C262="","",技術者名簿!C262)</f>
        <v/>
      </c>
      <c r="I71" s="174" t="str">
        <f>IF(技術者名簿!D262="","",技術者名簿!D262)</f>
        <v/>
      </c>
      <c r="J71" s="174" t="str">
        <f>IF(技術者名簿!E262="","",技術者名簿!E262)</f>
        <v/>
      </c>
      <c r="K71" s="174" t="str">
        <f>IF(技術者名簿!E262="","",技術者名簿!E263)</f>
        <v/>
      </c>
      <c r="L71" s="174" t="str">
        <f>IF(技術者名簿!E264="","",技術者名簿!E264)</f>
        <v/>
      </c>
      <c r="M71" s="174" t="str">
        <f>IF(技術者名簿!E265="","",技術者名簿!E265)</f>
        <v/>
      </c>
      <c r="N71" s="174"/>
      <c r="O71" s="174"/>
      <c r="P71" s="174"/>
      <c r="Q71" s="174"/>
      <c r="R71" s="174"/>
      <c r="S71" s="174"/>
      <c r="T71" s="174"/>
      <c r="U71" s="174"/>
      <c r="V71" s="174"/>
      <c r="W71" s="175"/>
    </row>
    <row r="72" spans="1:23" ht="12.95" customHeight="1">
      <c r="A72" s="171" t="s">
        <v>759</v>
      </c>
      <c r="B72" s="172">
        <f t="shared" si="0"/>
        <v>266</v>
      </c>
      <c r="C72" s="173" t="s">
        <v>190</v>
      </c>
      <c r="D72" s="173" t="s">
        <v>432</v>
      </c>
      <c r="E72" s="174">
        <v>66</v>
      </c>
      <c r="F72" s="174" t="str">
        <f>IF(技術者名簿!B266="","",1)</f>
        <v/>
      </c>
      <c r="G72" s="174" t="str">
        <f>IF(技術者名簿!B266="","",技術者名簿!B266)</f>
        <v/>
      </c>
      <c r="H72" s="174" t="str">
        <f>IF(技術者名簿!C266="","",技術者名簿!C266)</f>
        <v/>
      </c>
      <c r="I72" s="174" t="str">
        <f>IF(技術者名簿!D266="","",技術者名簿!D266)</f>
        <v/>
      </c>
      <c r="J72" s="174" t="str">
        <f>IF(技術者名簿!E266="","",技術者名簿!E266)</f>
        <v/>
      </c>
      <c r="K72" s="174" t="str">
        <f>IF(技術者名簿!E266="","",技術者名簿!E267)</f>
        <v/>
      </c>
      <c r="L72" s="174" t="str">
        <f>IF(技術者名簿!E268="","",技術者名簿!E268)</f>
        <v/>
      </c>
      <c r="M72" s="174" t="str">
        <f>IF(技術者名簿!E269="","",技術者名簿!E269)</f>
        <v/>
      </c>
      <c r="N72" s="174"/>
      <c r="O72" s="174"/>
      <c r="P72" s="174"/>
      <c r="Q72" s="174"/>
      <c r="R72" s="174"/>
      <c r="S72" s="174"/>
      <c r="T72" s="174"/>
      <c r="U72" s="174"/>
      <c r="V72" s="174"/>
      <c r="W72" s="175"/>
    </row>
    <row r="73" spans="1:23" ht="12.95" customHeight="1">
      <c r="A73" s="171" t="s">
        <v>760</v>
      </c>
      <c r="B73" s="172">
        <f t="shared" ref="B73:B136" si="1">B72+4</f>
        <v>270</v>
      </c>
      <c r="C73" s="173" t="s">
        <v>190</v>
      </c>
      <c r="D73" s="173" t="s">
        <v>432</v>
      </c>
      <c r="E73" s="174">
        <v>67</v>
      </c>
      <c r="F73" s="174" t="str">
        <f>IF(技術者名簿!B270="","",1)</f>
        <v/>
      </c>
      <c r="G73" s="174" t="str">
        <f>IF(技術者名簿!B270="","",技術者名簿!B270)</f>
        <v/>
      </c>
      <c r="H73" s="174" t="str">
        <f>IF(技術者名簿!C270="","",技術者名簿!C270)</f>
        <v/>
      </c>
      <c r="I73" s="174" t="str">
        <f>IF(技術者名簿!D270="","",技術者名簿!D270)</f>
        <v/>
      </c>
      <c r="J73" s="174" t="str">
        <f>IF(技術者名簿!E270="","",技術者名簿!E270)</f>
        <v/>
      </c>
      <c r="K73" s="174" t="str">
        <f>IF(技術者名簿!E270="","",技術者名簿!E271)</f>
        <v/>
      </c>
      <c r="L73" s="174" t="str">
        <f>IF(技術者名簿!E272="","",技術者名簿!E272)</f>
        <v/>
      </c>
      <c r="M73" s="174" t="str">
        <f>IF(技術者名簿!E273="","",技術者名簿!E273)</f>
        <v/>
      </c>
      <c r="N73" s="174"/>
      <c r="O73" s="174"/>
      <c r="P73" s="174"/>
      <c r="Q73" s="174"/>
      <c r="R73" s="174"/>
      <c r="S73" s="174"/>
      <c r="T73" s="174"/>
      <c r="U73" s="174"/>
      <c r="V73" s="174"/>
      <c r="W73" s="175"/>
    </row>
    <row r="74" spans="1:23" ht="12.95" customHeight="1">
      <c r="A74" s="171" t="s">
        <v>761</v>
      </c>
      <c r="B74" s="172">
        <f t="shared" si="1"/>
        <v>274</v>
      </c>
      <c r="C74" s="173" t="s">
        <v>190</v>
      </c>
      <c r="D74" s="173" t="s">
        <v>432</v>
      </c>
      <c r="E74" s="174">
        <v>68</v>
      </c>
      <c r="F74" s="174" t="str">
        <f>IF(技術者名簿!B274="","",1)</f>
        <v/>
      </c>
      <c r="G74" s="174" t="str">
        <f>IF(技術者名簿!B274="","",技術者名簿!B274)</f>
        <v/>
      </c>
      <c r="H74" s="174" t="str">
        <f>IF(技術者名簿!C274="","",技術者名簿!C274)</f>
        <v/>
      </c>
      <c r="I74" s="174" t="str">
        <f>IF(技術者名簿!D274="","",技術者名簿!D274)</f>
        <v/>
      </c>
      <c r="J74" s="174" t="str">
        <f>IF(技術者名簿!E274="","",技術者名簿!E274)</f>
        <v/>
      </c>
      <c r="K74" s="174" t="str">
        <f>IF(技術者名簿!E274="","",技術者名簿!E275)</f>
        <v/>
      </c>
      <c r="L74" s="174" t="str">
        <f>IF(技術者名簿!E276="","",技術者名簿!E276)</f>
        <v/>
      </c>
      <c r="M74" s="174" t="str">
        <f>IF(技術者名簿!E277="","",技術者名簿!E277)</f>
        <v/>
      </c>
      <c r="N74" s="174"/>
      <c r="O74" s="174"/>
      <c r="P74" s="174"/>
      <c r="Q74" s="174"/>
      <c r="R74" s="174"/>
      <c r="S74" s="174"/>
      <c r="T74" s="174"/>
      <c r="U74" s="174"/>
      <c r="V74" s="174"/>
      <c r="W74" s="175"/>
    </row>
    <row r="75" spans="1:23" ht="12.95" customHeight="1">
      <c r="A75" s="171" t="s">
        <v>762</v>
      </c>
      <c r="B75" s="172">
        <f t="shared" si="1"/>
        <v>278</v>
      </c>
      <c r="C75" s="173" t="s">
        <v>190</v>
      </c>
      <c r="D75" s="173" t="s">
        <v>432</v>
      </c>
      <c r="E75" s="174">
        <v>69</v>
      </c>
      <c r="F75" s="174" t="str">
        <f>IF(技術者名簿!B278="","",1)</f>
        <v/>
      </c>
      <c r="G75" s="174" t="str">
        <f>IF(技術者名簿!B278="","",技術者名簿!B278)</f>
        <v/>
      </c>
      <c r="H75" s="174" t="str">
        <f>IF(技術者名簿!C278="","",技術者名簿!C278)</f>
        <v/>
      </c>
      <c r="I75" s="174" t="str">
        <f>IF(技術者名簿!D278="","",技術者名簿!D278)</f>
        <v/>
      </c>
      <c r="J75" s="174" t="str">
        <f>IF(技術者名簿!E278="","",技術者名簿!E278)</f>
        <v/>
      </c>
      <c r="K75" s="174" t="str">
        <f>IF(技術者名簿!E278="","",技術者名簿!E279)</f>
        <v/>
      </c>
      <c r="L75" s="174" t="str">
        <f>IF(技術者名簿!E280="","",技術者名簿!E280)</f>
        <v/>
      </c>
      <c r="M75" s="174" t="str">
        <f>IF(技術者名簿!E281="","",技術者名簿!E281)</f>
        <v/>
      </c>
      <c r="N75" s="174"/>
      <c r="O75" s="174"/>
      <c r="P75" s="174"/>
      <c r="Q75" s="174"/>
      <c r="R75" s="174"/>
      <c r="S75" s="174"/>
      <c r="T75" s="174"/>
      <c r="U75" s="174"/>
      <c r="V75" s="174"/>
      <c r="W75" s="175"/>
    </row>
    <row r="76" spans="1:23" ht="12.95" customHeight="1">
      <c r="A76" s="171" t="s">
        <v>763</v>
      </c>
      <c r="B76" s="172">
        <f t="shared" si="1"/>
        <v>282</v>
      </c>
      <c r="C76" s="173" t="s">
        <v>190</v>
      </c>
      <c r="D76" s="173" t="s">
        <v>432</v>
      </c>
      <c r="E76" s="174">
        <v>70</v>
      </c>
      <c r="F76" s="174" t="str">
        <f>IF(技術者名簿!B282="","",1)</f>
        <v/>
      </c>
      <c r="G76" s="174" t="str">
        <f>IF(技術者名簿!B282="","",技術者名簿!B282)</f>
        <v/>
      </c>
      <c r="H76" s="174" t="str">
        <f>IF(技術者名簿!C282="","",技術者名簿!C282)</f>
        <v/>
      </c>
      <c r="I76" s="174" t="str">
        <f>IF(技術者名簿!D282="","",技術者名簿!D282)</f>
        <v/>
      </c>
      <c r="J76" s="174" t="str">
        <f>IF(技術者名簿!E282="","",技術者名簿!E282)</f>
        <v/>
      </c>
      <c r="K76" s="174" t="str">
        <f>IF(技術者名簿!E282="","",技術者名簿!E283)</f>
        <v/>
      </c>
      <c r="L76" s="174" t="str">
        <f>IF(技術者名簿!E284="","",技術者名簿!E284)</f>
        <v/>
      </c>
      <c r="M76" s="174" t="str">
        <f>IF(技術者名簿!E285="","",技術者名簿!E285)</f>
        <v/>
      </c>
      <c r="N76" s="174"/>
      <c r="O76" s="174"/>
      <c r="P76" s="174"/>
      <c r="Q76" s="174"/>
      <c r="R76" s="174"/>
      <c r="S76" s="174"/>
      <c r="T76" s="174"/>
      <c r="U76" s="174"/>
      <c r="V76" s="174"/>
      <c r="W76" s="175"/>
    </row>
    <row r="77" spans="1:23" ht="12.95" customHeight="1">
      <c r="A77" s="171" t="s">
        <v>764</v>
      </c>
      <c r="B77" s="172">
        <f t="shared" si="1"/>
        <v>286</v>
      </c>
      <c r="C77" s="173" t="s">
        <v>190</v>
      </c>
      <c r="D77" s="173" t="s">
        <v>432</v>
      </c>
      <c r="E77" s="174">
        <v>71</v>
      </c>
      <c r="F77" s="174" t="str">
        <f>IF(技術者名簿!B286="","",1)</f>
        <v/>
      </c>
      <c r="G77" s="174" t="str">
        <f>IF(技術者名簿!B286="","",技術者名簿!B286)</f>
        <v/>
      </c>
      <c r="H77" s="174" t="str">
        <f>IF(技術者名簿!C286="","",技術者名簿!C286)</f>
        <v/>
      </c>
      <c r="I77" s="174" t="str">
        <f>IF(技術者名簿!D286="","",技術者名簿!D286)</f>
        <v/>
      </c>
      <c r="J77" s="174" t="str">
        <f>IF(技術者名簿!E286="","",技術者名簿!E286)</f>
        <v/>
      </c>
      <c r="K77" s="174" t="str">
        <f>IF(技術者名簿!E286="","",技術者名簿!E287)</f>
        <v/>
      </c>
      <c r="L77" s="174" t="str">
        <f>IF(技術者名簿!E288="","",技術者名簿!E288)</f>
        <v/>
      </c>
      <c r="M77" s="174" t="str">
        <f>IF(技術者名簿!E289="","",技術者名簿!E289)</f>
        <v/>
      </c>
      <c r="N77" s="174"/>
      <c r="O77" s="174"/>
      <c r="P77" s="174"/>
      <c r="Q77" s="174"/>
      <c r="R77" s="174"/>
      <c r="S77" s="174"/>
      <c r="T77" s="174"/>
      <c r="U77" s="174"/>
      <c r="V77" s="174"/>
      <c r="W77" s="175"/>
    </row>
    <row r="78" spans="1:23" ht="12.95" customHeight="1">
      <c r="A78" s="171" t="s">
        <v>765</v>
      </c>
      <c r="B78" s="172">
        <f t="shared" si="1"/>
        <v>290</v>
      </c>
      <c r="C78" s="173" t="s">
        <v>190</v>
      </c>
      <c r="D78" s="173" t="s">
        <v>432</v>
      </c>
      <c r="E78" s="174">
        <v>72</v>
      </c>
      <c r="F78" s="174" t="str">
        <f>IF(技術者名簿!B290="","",1)</f>
        <v/>
      </c>
      <c r="G78" s="174" t="str">
        <f>IF(技術者名簿!B290="","",技術者名簿!B290)</f>
        <v/>
      </c>
      <c r="H78" s="174" t="str">
        <f>IF(技術者名簿!C290="","",技術者名簿!C290)</f>
        <v/>
      </c>
      <c r="I78" s="174" t="str">
        <f>IF(技術者名簿!D290="","",技術者名簿!D290)</f>
        <v/>
      </c>
      <c r="J78" s="174" t="str">
        <f>IF(技術者名簿!E290="","",技術者名簿!E290)</f>
        <v/>
      </c>
      <c r="K78" s="174" t="str">
        <f>IF(技術者名簿!E290="","",技術者名簿!E291)</f>
        <v/>
      </c>
      <c r="L78" s="174" t="str">
        <f>IF(技術者名簿!E292="","",技術者名簿!E292)</f>
        <v/>
      </c>
      <c r="M78" s="174" t="str">
        <f>IF(技術者名簿!E293="","",技術者名簿!E293)</f>
        <v/>
      </c>
      <c r="N78" s="174"/>
      <c r="O78" s="174"/>
      <c r="P78" s="174"/>
      <c r="Q78" s="174"/>
      <c r="R78" s="174"/>
      <c r="S78" s="174"/>
      <c r="T78" s="174"/>
      <c r="U78" s="174"/>
      <c r="V78" s="174"/>
      <c r="W78" s="175"/>
    </row>
    <row r="79" spans="1:23" ht="12.95" customHeight="1">
      <c r="A79" s="171" t="s">
        <v>766</v>
      </c>
      <c r="B79" s="172">
        <f t="shared" si="1"/>
        <v>294</v>
      </c>
      <c r="C79" s="173" t="s">
        <v>190</v>
      </c>
      <c r="D79" s="173" t="s">
        <v>432</v>
      </c>
      <c r="E79" s="174">
        <v>73</v>
      </c>
      <c r="F79" s="174" t="str">
        <f>IF(技術者名簿!B294="","",1)</f>
        <v/>
      </c>
      <c r="G79" s="174" t="str">
        <f>IF(技術者名簿!B294="","",技術者名簿!B294)</f>
        <v/>
      </c>
      <c r="H79" s="174" t="str">
        <f>IF(技術者名簿!C294="","",技術者名簿!C294)</f>
        <v/>
      </c>
      <c r="I79" s="174" t="str">
        <f>IF(技術者名簿!D294="","",技術者名簿!D294)</f>
        <v/>
      </c>
      <c r="J79" s="174" t="str">
        <f>IF(技術者名簿!E294="","",技術者名簿!E294)</f>
        <v/>
      </c>
      <c r="K79" s="174" t="str">
        <f>IF(技術者名簿!E294="","",技術者名簿!E295)</f>
        <v/>
      </c>
      <c r="L79" s="174" t="str">
        <f>IF(技術者名簿!E296="","",技術者名簿!E296)</f>
        <v/>
      </c>
      <c r="M79" s="174" t="str">
        <f>IF(技術者名簿!E297="","",技術者名簿!E297)</f>
        <v/>
      </c>
      <c r="N79" s="174"/>
      <c r="O79" s="174"/>
      <c r="P79" s="174"/>
      <c r="Q79" s="174"/>
      <c r="R79" s="174"/>
      <c r="S79" s="174"/>
      <c r="T79" s="174"/>
      <c r="U79" s="174"/>
      <c r="V79" s="174"/>
      <c r="W79" s="175"/>
    </row>
    <row r="80" spans="1:23" ht="12.95" customHeight="1">
      <c r="A80" s="171" t="s">
        <v>767</v>
      </c>
      <c r="B80" s="172">
        <f t="shared" si="1"/>
        <v>298</v>
      </c>
      <c r="C80" s="173" t="s">
        <v>190</v>
      </c>
      <c r="D80" s="173" t="s">
        <v>432</v>
      </c>
      <c r="E80" s="174">
        <v>74</v>
      </c>
      <c r="F80" s="174" t="str">
        <f>IF(技術者名簿!B298="","",1)</f>
        <v/>
      </c>
      <c r="G80" s="174" t="str">
        <f>IF(技術者名簿!B298="","",技術者名簿!B298)</f>
        <v/>
      </c>
      <c r="H80" s="174" t="str">
        <f>IF(技術者名簿!C298="","",技術者名簿!C298)</f>
        <v/>
      </c>
      <c r="I80" s="174" t="str">
        <f>IF(技術者名簿!D298="","",技術者名簿!D298)</f>
        <v/>
      </c>
      <c r="J80" s="174" t="str">
        <f>IF(技術者名簿!E298="","",技術者名簿!E298)</f>
        <v/>
      </c>
      <c r="K80" s="174" t="str">
        <f>IF(技術者名簿!E298="","",技術者名簿!E299)</f>
        <v/>
      </c>
      <c r="L80" s="174" t="str">
        <f>IF(技術者名簿!E300="","",技術者名簿!E300)</f>
        <v/>
      </c>
      <c r="M80" s="174" t="str">
        <f>IF(技術者名簿!E301="","",技術者名簿!E301)</f>
        <v/>
      </c>
      <c r="N80" s="174"/>
      <c r="O80" s="174"/>
      <c r="P80" s="174"/>
      <c r="Q80" s="174"/>
      <c r="R80" s="174"/>
      <c r="S80" s="174"/>
      <c r="T80" s="174"/>
      <c r="U80" s="174"/>
      <c r="V80" s="174"/>
      <c r="W80" s="175"/>
    </row>
    <row r="81" spans="1:23" ht="12.95" customHeight="1">
      <c r="A81" s="171" t="s">
        <v>768</v>
      </c>
      <c r="B81" s="172">
        <f t="shared" si="1"/>
        <v>302</v>
      </c>
      <c r="C81" s="173" t="s">
        <v>190</v>
      </c>
      <c r="D81" s="173" t="s">
        <v>432</v>
      </c>
      <c r="E81" s="174">
        <v>75</v>
      </c>
      <c r="F81" s="174" t="str">
        <f>IF(技術者名簿!B302="","",1)</f>
        <v/>
      </c>
      <c r="G81" s="174" t="str">
        <f>IF(技術者名簿!B302="","",技術者名簿!B302)</f>
        <v/>
      </c>
      <c r="H81" s="174" t="str">
        <f>IF(技術者名簿!C302="","",技術者名簿!C302)</f>
        <v/>
      </c>
      <c r="I81" s="174" t="str">
        <f>IF(技術者名簿!D302="","",技術者名簿!D302)</f>
        <v/>
      </c>
      <c r="J81" s="174" t="str">
        <f>IF(技術者名簿!E302="","",技術者名簿!E302)</f>
        <v/>
      </c>
      <c r="K81" s="174" t="str">
        <f>IF(技術者名簿!E302="","",技術者名簿!E303)</f>
        <v/>
      </c>
      <c r="L81" s="174" t="str">
        <f>IF(技術者名簿!E304="","",技術者名簿!E304)</f>
        <v/>
      </c>
      <c r="M81" s="174" t="str">
        <f>IF(技術者名簿!E305="","",技術者名簿!E305)</f>
        <v/>
      </c>
      <c r="N81" s="174"/>
      <c r="O81" s="174"/>
      <c r="P81" s="174"/>
      <c r="Q81" s="174"/>
      <c r="R81" s="174"/>
      <c r="S81" s="174"/>
      <c r="T81" s="174"/>
      <c r="U81" s="174"/>
      <c r="V81" s="174"/>
      <c r="W81" s="175"/>
    </row>
    <row r="82" spans="1:23" ht="12.95" customHeight="1">
      <c r="A82" s="171" t="s">
        <v>769</v>
      </c>
      <c r="B82" s="172">
        <f t="shared" si="1"/>
        <v>306</v>
      </c>
      <c r="C82" s="173" t="s">
        <v>190</v>
      </c>
      <c r="D82" s="173" t="s">
        <v>432</v>
      </c>
      <c r="E82" s="174">
        <v>76</v>
      </c>
      <c r="F82" s="174" t="str">
        <f>IF(技術者名簿!B306="","",1)</f>
        <v/>
      </c>
      <c r="G82" s="174" t="str">
        <f>IF(技術者名簿!B306="","",技術者名簿!B306)</f>
        <v/>
      </c>
      <c r="H82" s="174" t="str">
        <f>IF(技術者名簿!C306="","",技術者名簿!C306)</f>
        <v/>
      </c>
      <c r="I82" s="174" t="str">
        <f>IF(技術者名簿!D306="","",技術者名簿!D306)</f>
        <v/>
      </c>
      <c r="J82" s="174" t="str">
        <f>IF(技術者名簿!E306="","",技術者名簿!E306)</f>
        <v/>
      </c>
      <c r="K82" s="174" t="str">
        <f>IF(技術者名簿!E306="","",技術者名簿!E307)</f>
        <v/>
      </c>
      <c r="L82" s="174" t="str">
        <f>IF(技術者名簿!E308="","",技術者名簿!E308)</f>
        <v/>
      </c>
      <c r="M82" s="174" t="str">
        <f>IF(技術者名簿!E309="","",技術者名簿!E309)</f>
        <v/>
      </c>
      <c r="N82" s="174"/>
      <c r="O82" s="174"/>
      <c r="P82" s="174"/>
      <c r="Q82" s="174"/>
      <c r="R82" s="174"/>
      <c r="S82" s="174"/>
      <c r="T82" s="174"/>
      <c r="U82" s="174"/>
      <c r="V82" s="174"/>
      <c r="W82" s="175"/>
    </row>
    <row r="83" spans="1:23" ht="12.95" customHeight="1">
      <c r="A83" s="171" t="s">
        <v>770</v>
      </c>
      <c r="B83" s="172">
        <f t="shared" si="1"/>
        <v>310</v>
      </c>
      <c r="C83" s="173" t="s">
        <v>190</v>
      </c>
      <c r="D83" s="173" t="s">
        <v>432</v>
      </c>
      <c r="E83" s="174">
        <v>77</v>
      </c>
      <c r="F83" s="174" t="str">
        <f>IF(技術者名簿!B310="","",1)</f>
        <v/>
      </c>
      <c r="G83" s="174" t="str">
        <f>IF(技術者名簿!B310="","",技術者名簿!B310)</f>
        <v/>
      </c>
      <c r="H83" s="174" t="str">
        <f>IF(技術者名簿!C310="","",技術者名簿!C310)</f>
        <v/>
      </c>
      <c r="I83" s="174" t="str">
        <f>IF(技術者名簿!D310="","",技術者名簿!D310)</f>
        <v/>
      </c>
      <c r="J83" s="174" t="str">
        <f>IF(技術者名簿!E310="","",技術者名簿!E310)</f>
        <v/>
      </c>
      <c r="K83" s="174" t="str">
        <f>IF(技術者名簿!E310="","",技術者名簿!E311)</f>
        <v/>
      </c>
      <c r="L83" s="174" t="str">
        <f>IF(技術者名簿!E312="","",技術者名簿!E312)</f>
        <v/>
      </c>
      <c r="M83" s="174" t="str">
        <f>IF(技術者名簿!E313="","",技術者名簿!E313)</f>
        <v/>
      </c>
      <c r="N83" s="174"/>
      <c r="O83" s="174"/>
      <c r="P83" s="174"/>
      <c r="Q83" s="174"/>
      <c r="R83" s="174"/>
      <c r="S83" s="174"/>
      <c r="T83" s="174"/>
      <c r="U83" s="174"/>
      <c r="V83" s="174"/>
      <c r="W83" s="175"/>
    </row>
    <row r="84" spans="1:23" ht="12.95" customHeight="1">
      <c r="A84" s="171" t="s">
        <v>771</v>
      </c>
      <c r="B84" s="172">
        <f t="shared" si="1"/>
        <v>314</v>
      </c>
      <c r="C84" s="173" t="s">
        <v>190</v>
      </c>
      <c r="D84" s="173" t="s">
        <v>432</v>
      </c>
      <c r="E84" s="174">
        <v>78</v>
      </c>
      <c r="F84" s="174" t="str">
        <f>IF(技術者名簿!B314="","",1)</f>
        <v/>
      </c>
      <c r="G84" s="174" t="str">
        <f>IF(技術者名簿!B314="","",技術者名簿!B314)</f>
        <v/>
      </c>
      <c r="H84" s="174" t="str">
        <f>IF(技術者名簿!C314="","",技術者名簿!C314)</f>
        <v/>
      </c>
      <c r="I84" s="174" t="str">
        <f>IF(技術者名簿!D314="","",技術者名簿!D314)</f>
        <v/>
      </c>
      <c r="J84" s="174" t="str">
        <f>IF(技術者名簿!E314="","",技術者名簿!E314)</f>
        <v/>
      </c>
      <c r="K84" s="174" t="str">
        <f>IF(技術者名簿!E314="","",技術者名簿!E315)</f>
        <v/>
      </c>
      <c r="L84" s="174" t="str">
        <f>IF(技術者名簿!E316="","",技術者名簿!E316)</f>
        <v/>
      </c>
      <c r="M84" s="174" t="str">
        <f>IF(技術者名簿!E317="","",技術者名簿!E317)</f>
        <v/>
      </c>
      <c r="N84" s="174"/>
      <c r="O84" s="174"/>
      <c r="P84" s="174"/>
      <c r="Q84" s="174"/>
      <c r="R84" s="174"/>
      <c r="S84" s="174"/>
      <c r="T84" s="174"/>
      <c r="U84" s="174"/>
      <c r="V84" s="174"/>
      <c r="W84" s="175"/>
    </row>
    <row r="85" spans="1:23" ht="12.95" customHeight="1">
      <c r="A85" s="171" t="s">
        <v>772</v>
      </c>
      <c r="B85" s="172">
        <f t="shared" si="1"/>
        <v>318</v>
      </c>
      <c r="C85" s="173" t="s">
        <v>190</v>
      </c>
      <c r="D85" s="173" t="s">
        <v>432</v>
      </c>
      <c r="E85" s="174">
        <v>79</v>
      </c>
      <c r="F85" s="174" t="str">
        <f>IF(技術者名簿!B318="","",1)</f>
        <v/>
      </c>
      <c r="G85" s="174" t="str">
        <f>IF(技術者名簿!B318="","",技術者名簿!B318)</f>
        <v/>
      </c>
      <c r="H85" s="174" t="str">
        <f>IF(技術者名簿!C318="","",技術者名簿!C318)</f>
        <v/>
      </c>
      <c r="I85" s="174" t="str">
        <f>IF(技術者名簿!D318="","",技術者名簿!D318)</f>
        <v/>
      </c>
      <c r="J85" s="174" t="str">
        <f>IF(技術者名簿!E318="","",技術者名簿!E318)</f>
        <v/>
      </c>
      <c r="K85" s="174" t="str">
        <f>IF(技術者名簿!E318="","",技術者名簿!E319)</f>
        <v/>
      </c>
      <c r="L85" s="174" t="str">
        <f>IF(技術者名簿!E320="","",技術者名簿!E320)</f>
        <v/>
      </c>
      <c r="M85" s="174" t="str">
        <f>IF(技術者名簿!E321="","",技術者名簿!E321)</f>
        <v/>
      </c>
      <c r="N85" s="174"/>
      <c r="O85" s="174"/>
      <c r="P85" s="174"/>
      <c r="Q85" s="174"/>
      <c r="R85" s="174"/>
      <c r="S85" s="174"/>
      <c r="T85" s="174"/>
      <c r="U85" s="174"/>
      <c r="V85" s="174"/>
      <c r="W85" s="175"/>
    </row>
    <row r="86" spans="1:23" ht="12.95" customHeight="1">
      <c r="A86" s="171" t="s">
        <v>773</v>
      </c>
      <c r="B86" s="172">
        <f t="shared" si="1"/>
        <v>322</v>
      </c>
      <c r="C86" s="173" t="s">
        <v>190</v>
      </c>
      <c r="D86" s="173" t="s">
        <v>432</v>
      </c>
      <c r="E86" s="174">
        <v>80</v>
      </c>
      <c r="F86" s="174" t="str">
        <f>IF(技術者名簿!B322="","",1)</f>
        <v/>
      </c>
      <c r="G86" s="174" t="str">
        <f>IF(技術者名簿!B322="","",技術者名簿!B322)</f>
        <v/>
      </c>
      <c r="H86" s="174" t="str">
        <f>IF(技術者名簿!C322="","",技術者名簿!C322)</f>
        <v/>
      </c>
      <c r="I86" s="174" t="str">
        <f>IF(技術者名簿!D322="","",技術者名簿!D322)</f>
        <v/>
      </c>
      <c r="J86" s="174" t="str">
        <f>IF(技術者名簿!E322="","",技術者名簿!E322)</f>
        <v/>
      </c>
      <c r="K86" s="174" t="str">
        <f>IF(技術者名簿!E322="","",技術者名簿!E323)</f>
        <v/>
      </c>
      <c r="L86" s="174" t="str">
        <f>IF(技術者名簿!E324="","",技術者名簿!E324)</f>
        <v/>
      </c>
      <c r="M86" s="174" t="str">
        <f>IF(技術者名簿!E325="","",技術者名簿!E325)</f>
        <v/>
      </c>
      <c r="N86" s="174"/>
      <c r="O86" s="174"/>
      <c r="P86" s="174"/>
      <c r="Q86" s="174"/>
      <c r="R86" s="174"/>
      <c r="S86" s="174"/>
      <c r="T86" s="174"/>
      <c r="U86" s="174"/>
      <c r="V86" s="174"/>
      <c r="W86" s="175"/>
    </row>
    <row r="87" spans="1:23" ht="12.95" customHeight="1">
      <c r="A87" s="171" t="s">
        <v>774</v>
      </c>
      <c r="B87" s="172">
        <f t="shared" si="1"/>
        <v>326</v>
      </c>
      <c r="C87" s="173" t="s">
        <v>190</v>
      </c>
      <c r="D87" s="173" t="s">
        <v>432</v>
      </c>
      <c r="E87" s="174">
        <v>81</v>
      </c>
      <c r="F87" s="174" t="str">
        <f>IF(技術者名簿!B326="","",1)</f>
        <v/>
      </c>
      <c r="G87" s="174" t="str">
        <f>IF(技術者名簿!B326="","",技術者名簿!B326)</f>
        <v/>
      </c>
      <c r="H87" s="174" t="str">
        <f>IF(技術者名簿!C326="","",技術者名簿!C326)</f>
        <v/>
      </c>
      <c r="I87" s="174" t="str">
        <f>IF(技術者名簿!D326="","",技術者名簿!D326)</f>
        <v/>
      </c>
      <c r="J87" s="174" t="str">
        <f>IF(技術者名簿!E326="","",技術者名簿!E326)</f>
        <v/>
      </c>
      <c r="K87" s="174" t="str">
        <f>IF(技術者名簿!E326="","",技術者名簿!E327)</f>
        <v/>
      </c>
      <c r="L87" s="174" t="str">
        <f>IF(技術者名簿!E328="","",技術者名簿!E328)</f>
        <v/>
      </c>
      <c r="M87" s="174" t="str">
        <f>IF(技術者名簿!E329="","",技術者名簿!E329)</f>
        <v/>
      </c>
      <c r="N87" s="174"/>
      <c r="O87" s="174"/>
      <c r="P87" s="174"/>
      <c r="Q87" s="174"/>
      <c r="R87" s="174"/>
      <c r="S87" s="174"/>
      <c r="T87" s="174"/>
      <c r="U87" s="174"/>
      <c r="V87" s="174"/>
      <c r="W87" s="175"/>
    </row>
    <row r="88" spans="1:23" ht="12.95" customHeight="1">
      <c r="A88" s="171" t="s">
        <v>775</v>
      </c>
      <c r="B88" s="172">
        <f t="shared" si="1"/>
        <v>330</v>
      </c>
      <c r="C88" s="173" t="s">
        <v>190</v>
      </c>
      <c r="D88" s="173" t="s">
        <v>432</v>
      </c>
      <c r="E88" s="174">
        <v>82</v>
      </c>
      <c r="F88" s="174" t="str">
        <f>IF(技術者名簿!B330="","",1)</f>
        <v/>
      </c>
      <c r="G88" s="174" t="str">
        <f>IF(技術者名簿!B330="","",技術者名簿!B330)</f>
        <v/>
      </c>
      <c r="H88" s="174" t="str">
        <f>IF(技術者名簿!C330="","",技術者名簿!C330)</f>
        <v/>
      </c>
      <c r="I88" s="174" t="str">
        <f>IF(技術者名簿!D330="","",技術者名簿!D330)</f>
        <v/>
      </c>
      <c r="J88" s="174" t="str">
        <f>IF(技術者名簿!E330="","",技術者名簿!E330)</f>
        <v/>
      </c>
      <c r="K88" s="174" t="str">
        <f>IF(技術者名簿!E330="","",技術者名簿!E331)</f>
        <v/>
      </c>
      <c r="L88" s="174" t="str">
        <f>IF(技術者名簿!E332="","",技術者名簿!E332)</f>
        <v/>
      </c>
      <c r="M88" s="174" t="str">
        <f>IF(技術者名簿!E333="","",技術者名簿!E333)</f>
        <v/>
      </c>
      <c r="N88" s="174"/>
      <c r="O88" s="174"/>
      <c r="P88" s="174"/>
      <c r="Q88" s="174"/>
      <c r="R88" s="174"/>
      <c r="S88" s="174"/>
      <c r="T88" s="174"/>
      <c r="U88" s="174"/>
      <c r="V88" s="174"/>
      <c r="W88" s="175"/>
    </row>
    <row r="89" spans="1:23" ht="12.95" customHeight="1">
      <c r="A89" s="171" t="s">
        <v>776</v>
      </c>
      <c r="B89" s="172">
        <f t="shared" si="1"/>
        <v>334</v>
      </c>
      <c r="C89" s="173" t="s">
        <v>190</v>
      </c>
      <c r="D89" s="173" t="s">
        <v>432</v>
      </c>
      <c r="E89" s="174">
        <v>83</v>
      </c>
      <c r="F89" s="174" t="str">
        <f>IF(技術者名簿!B334="","",1)</f>
        <v/>
      </c>
      <c r="G89" s="174" t="str">
        <f>IF(技術者名簿!B334="","",技術者名簿!B334)</f>
        <v/>
      </c>
      <c r="H89" s="174" t="str">
        <f>IF(技術者名簿!C334="","",技術者名簿!C334)</f>
        <v/>
      </c>
      <c r="I89" s="174" t="str">
        <f>IF(技術者名簿!D334="","",技術者名簿!D334)</f>
        <v/>
      </c>
      <c r="J89" s="174" t="str">
        <f>IF(技術者名簿!E334="","",技術者名簿!E334)</f>
        <v/>
      </c>
      <c r="K89" s="174" t="str">
        <f>IF(技術者名簿!E334="","",技術者名簿!E335)</f>
        <v/>
      </c>
      <c r="L89" s="174" t="str">
        <f>IF(技術者名簿!E336="","",技術者名簿!E336)</f>
        <v/>
      </c>
      <c r="M89" s="174" t="str">
        <f>IF(技術者名簿!E337="","",技術者名簿!E337)</f>
        <v/>
      </c>
      <c r="N89" s="174"/>
      <c r="O89" s="174"/>
      <c r="P89" s="174"/>
      <c r="Q89" s="174"/>
      <c r="R89" s="174"/>
      <c r="S89" s="174"/>
      <c r="T89" s="174"/>
      <c r="U89" s="174"/>
      <c r="V89" s="174"/>
      <c r="W89" s="175"/>
    </row>
    <row r="90" spans="1:23" ht="12.95" customHeight="1">
      <c r="A90" s="171" t="s">
        <v>777</v>
      </c>
      <c r="B90" s="172">
        <f t="shared" si="1"/>
        <v>338</v>
      </c>
      <c r="C90" s="173" t="s">
        <v>190</v>
      </c>
      <c r="D90" s="173" t="s">
        <v>432</v>
      </c>
      <c r="E90" s="174">
        <v>84</v>
      </c>
      <c r="F90" s="174" t="str">
        <f>IF(技術者名簿!B338="","",1)</f>
        <v/>
      </c>
      <c r="G90" s="174" t="str">
        <f>IF(技術者名簿!B338="","",技術者名簿!B338)</f>
        <v/>
      </c>
      <c r="H90" s="174" t="str">
        <f>IF(技術者名簿!C338="","",技術者名簿!C338)</f>
        <v/>
      </c>
      <c r="I90" s="174" t="str">
        <f>IF(技術者名簿!D338="","",技術者名簿!D338)</f>
        <v/>
      </c>
      <c r="J90" s="174" t="str">
        <f>IF(技術者名簿!E338="","",技術者名簿!E338)</f>
        <v/>
      </c>
      <c r="K90" s="174" t="str">
        <f>IF(技術者名簿!E338="","",技術者名簿!E339)</f>
        <v/>
      </c>
      <c r="L90" s="174" t="str">
        <f>IF(技術者名簿!E340="","",技術者名簿!E340)</f>
        <v/>
      </c>
      <c r="M90" s="174" t="str">
        <f>IF(技術者名簿!E341="","",技術者名簿!E341)</f>
        <v/>
      </c>
      <c r="N90" s="174"/>
      <c r="O90" s="174"/>
      <c r="P90" s="174"/>
      <c r="Q90" s="174"/>
      <c r="R90" s="174"/>
      <c r="S90" s="174"/>
      <c r="T90" s="174"/>
      <c r="U90" s="174"/>
      <c r="V90" s="174"/>
      <c r="W90" s="175"/>
    </row>
    <row r="91" spans="1:23" ht="12.95" customHeight="1">
      <c r="A91" s="171" t="s">
        <v>778</v>
      </c>
      <c r="B91" s="172">
        <f t="shared" si="1"/>
        <v>342</v>
      </c>
      <c r="C91" s="173" t="s">
        <v>190</v>
      </c>
      <c r="D91" s="173" t="s">
        <v>432</v>
      </c>
      <c r="E91" s="174">
        <v>85</v>
      </c>
      <c r="F91" s="174" t="str">
        <f>IF(技術者名簿!B342="","",1)</f>
        <v/>
      </c>
      <c r="G91" s="174" t="str">
        <f>IF(技術者名簿!B342="","",技術者名簿!B342)</f>
        <v/>
      </c>
      <c r="H91" s="174" t="str">
        <f>IF(技術者名簿!C342="","",技術者名簿!C342)</f>
        <v/>
      </c>
      <c r="I91" s="174" t="str">
        <f>IF(技術者名簿!D342="","",技術者名簿!D342)</f>
        <v/>
      </c>
      <c r="J91" s="174" t="str">
        <f>IF(技術者名簿!E342="","",技術者名簿!E342)</f>
        <v/>
      </c>
      <c r="K91" s="174" t="str">
        <f>IF(技術者名簿!E342="","",技術者名簿!E343)</f>
        <v/>
      </c>
      <c r="L91" s="174" t="str">
        <f>IF(技術者名簿!E344="","",技術者名簿!E344)</f>
        <v/>
      </c>
      <c r="M91" s="174" t="str">
        <f>IF(技術者名簿!E345="","",技術者名簿!E345)</f>
        <v/>
      </c>
      <c r="N91" s="174"/>
      <c r="O91" s="174"/>
      <c r="P91" s="174"/>
      <c r="Q91" s="174"/>
      <c r="R91" s="174"/>
      <c r="S91" s="174"/>
      <c r="T91" s="174"/>
      <c r="U91" s="174"/>
      <c r="V91" s="174"/>
      <c r="W91" s="175"/>
    </row>
    <row r="92" spans="1:23" ht="12.95" customHeight="1">
      <c r="A92" s="171" t="s">
        <v>779</v>
      </c>
      <c r="B92" s="172">
        <f t="shared" si="1"/>
        <v>346</v>
      </c>
      <c r="C92" s="173" t="s">
        <v>190</v>
      </c>
      <c r="D92" s="173" t="s">
        <v>432</v>
      </c>
      <c r="E92" s="174">
        <v>86</v>
      </c>
      <c r="F92" s="174" t="str">
        <f>IF(技術者名簿!B346="","",1)</f>
        <v/>
      </c>
      <c r="G92" s="174" t="str">
        <f>IF(技術者名簿!B346="","",技術者名簿!B346)</f>
        <v/>
      </c>
      <c r="H92" s="174" t="str">
        <f>IF(技術者名簿!C346="","",技術者名簿!C346)</f>
        <v/>
      </c>
      <c r="I92" s="174" t="str">
        <f>IF(技術者名簿!D346="","",技術者名簿!D346)</f>
        <v/>
      </c>
      <c r="J92" s="174" t="str">
        <f>IF(技術者名簿!E346="","",技術者名簿!E346)</f>
        <v/>
      </c>
      <c r="K92" s="174" t="str">
        <f>IF(技術者名簿!E346="","",技術者名簿!E347)</f>
        <v/>
      </c>
      <c r="L92" s="174" t="str">
        <f>IF(技術者名簿!E348="","",技術者名簿!E348)</f>
        <v/>
      </c>
      <c r="M92" s="174" t="str">
        <f>IF(技術者名簿!E349="","",技術者名簿!E349)</f>
        <v/>
      </c>
      <c r="N92" s="174"/>
      <c r="O92" s="174"/>
      <c r="P92" s="174"/>
      <c r="Q92" s="174"/>
      <c r="R92" s="174"/>
      <c r="S92" s="174"/>
      <c r="T92" s="174"/>
      <c r="U92" s="174"/>
      <c r="V92" s="174"/>
      <c r="W92" s="175"/>
    </row>
    <row r="93" spans="1:23" ht="12.95" customHeight="1">
      <c r="A93" s="171" t="s">
        <v>780</v>
      </c>
      <c r="B93" s="172">
        <f t="shared" si="1"/>
        <v>350</v>
      </c>
      <c r="C93" s="173" t="s">
        <v>190</v>
      </c>
      <c r="D93" s="173" t="s">
        <v>432</v>
      </c>
      <c r="E93" s="174">
        <v>87</v>
      </c>
      <c r="F93" s="174" t="str">
        <f>IF(技術者名簿!B350="","",1)</f>
        <v/>
      </c>
      <c r="G93" s="174" t="str">
        <f>IF(技術者名簿!B350="","",技術者名簿!B350)</f>
        <v/>
      </c>
      <c r="H93" s="174" t="str">
        <f>IF(技術者名簿!C350="","",技術者名簿!C350)</f>
        <v/>
      </c>
      <c r="I93" s="174" t="str">
        <f>IF(技術者名簿!D350="","",技術者名簿!D350)</f>
        <v/>
      </c>
      <c r="J93" s="174" t="str">
        <f>IF(技術者名簿!E350="","",技術者名簿!E350)</f>
        <v/>
      </c>
      <c r="K93" s="174" t="str">
        <f>IF(技術者名簿!E350="","",技術者名簿!E351)</f>
        <v/>
      </c>
      <c r="L93" s="174" t="str">
        <f>IF(技術者名簿!E352="","",技術者名簿!E352)</f>
        <v/>
      </c>
      <c r="M93" s="174" t="str">
        <f>IF(技術者名簿!E353="","",技術者名簿!E353)</f>
        <v/>
      </c>
      <c r="N93" s="174"/>
      <c r="O93" s="174"/>
      <c r="P93" s="174"/>
      <c r="Q93" s="174"/>
      <c r="R93" s="174"/>
      <c r="S93" s="174"/>
      <c r="T93" s="174"/>
      <c r="U93" s="174"/>
      <c r="V93" s="174"/>
      <c r="W93" s="175"/>
    </row>
    <row r="94" spans="1:23" ht="12.95" customHeight="1">
      <c r="A94" s="171" t="s">
        <v>781</v>
      </c>
      <c r="B94" s="172">
        <f t="shared" si="1"/>
        <v>354</v>
      </c>
      <c r="C94" s="173" t="s">
        <v>190</v>
      </c>
      <c r="D94" s="173" t="s">
        <v>432</v>
      </c>
      <c r="E94" s="174">
        <v>88</v>
      </c>
      <c r="F94" s="174" t="str">
        <f>IF(技術者名簿!B354="","",1)</f>
        <v/>
      </c>
      <c r="G94" s="174" t="str">
        <f>IF(技術者名簿!B354="","",技術者名簿!B354)</f>
        <v/>
      </c>
      <c r="H94" s="174" t="str">
        <f>IF(技術者名簿!C354="","",技術者名簿!C354)</f>
        <v/>
      </c>
      <c r="I94" s="174" t="str">
        <f>IF(技術者名簿!D354="","",技術者名簿!D354)</f>
        <v/>
      </c>
      <c r="J94" s="174" t="str">
        <f>IF(技術者名簿!E354="","",技術者名簿!E354)</f>
        <v/>
      </c>
      <c r="K94" s="174" t="str">
        <f>IF(技術者名簿!E354="","",技術者名簿!E355)</f>
        <v/>
      </c>
      <c r="L94" s="174" t="str">
        <f>IF(技術者名簿!E356="","",技術者名簿!E356)</f>
        <v/>
      </c>
      <c r="M94" s="174" t="str">
        <f>IF(技術者名簿!E357="","",技術者名簿!E357)</f>
        <v/>
      </c>
      <c r="N94" s="174"/>
      <c r="O94" s="174"/>
      <c r="P94" s="174"/>
      <c r="Q94" s="174"/>
      <c r="R94" s="174"/>
      <c r="S94" s="174"/>
      <c r="T94" s="174"/>
      <c r="U94" s="174"/>
      <c r="V94" s="174"/>
      <c r="W94" s="175"/>
    </row>
    <row r="95" spans="1:23" ht="12.95" customHeight="1">
      <c r="A95" s="171" t="s">
        <v>782</v>
      </c>
      <c r="B95" s="172">
        <f t="shared" si="1"/>
        <v>358</v>
      </c>
      <c r="C95" s="173" t="s">
        <v>190</v>
      </c>
      <c r="D95" s="173" t="s">
        <v>432</v>
      </c>
      <c r="E95" s="174">
        <v>89</v>
      </c>
      <c r="F95" s="174" t="str">
        <f>IF(技術者名簿!B358="","",1)</f>
        <v/>
      </c>
      <c r="G95" s="174" t="str">
        <f>IF(技術者名簿!B358="","",技術者名簿!B358)</f>
        <v/>
      </c>
      <c r="H95" s="174" t="str">
        <f>IF(技術者名簿!C358="","",技術者名簿!C358)</f>
        <v/>
      </c>
      <c r="I95" s="174" t="str">
        <f>IF(技術者名簿!D358="","",技術者名簿!D358)</f>
        <v/>
      </c>
      <c r="J95" s="174" t="str">
        <f>IF(技術者名簿!E358="","",技術者名簿!E358)</f>
        <v/>
      </c>
      <c r="K95" s="174" t="str">
        <f>IF(技術者名簿!E358="","",技術者名簿!E359)</f>
        <v/>
      </c>
      <c r="L95" s="174" t="str">
        <f>IF(技術者名簿!E360="","",技術者名簿!E360)</f>
        <v/>
      </c>
      <c r="M95" s="174" t="str">
        <f>IF(技術者名簿!E361="","",技術者名簿!E361)</f>
        <v/>
      </c>
      <c r="N95" s="174"/>
      <c r="O95" s="174"/>
      <c r="P95" s="174"/>
      <c r="Q95" s="174"/>
      <c r="R95" s="174"/>
      <c r="S95" s="174"/>
      <c r="T95" s="174"/>
      <c r="U95" s="174"/>
      <c r="V95" s="174"/>
      <c r="W95" s="175"/>
    </row>
    <row r="96" spans="1:23" ht="12.95" customHeight="1">
      <c r="A96" s="171" t="s">
        <v>783</v>
      </c>
      <c r="B96" s="172">
        <f t="shared" si="1"/>
        <v>362</v>
      </c>
      <c r="C96" s="173" t="s">
        <v>190</v>
      </c>
      <c r="D96" s="173" t="s">
        <v>432</v>
      </c>
      <c r="E96" s="174">
        <v>90</v>
      </c>
      <c r="F96" s="174" t="str">
        <f>IF(技術者名簿!B362="","",1)</f>
        <v/>
      </c>
      <c r="G96" s="174" t="str">
        <f>IF(技術者名簿!B362="","",技術者名簿!B362)</f>
        <v/>
      </c>
      <c r="H96" s="174" t="str">
        <f>IF(技術者名簿!C362="","",技術者名簿!C362)</f>
        <v/>
      </c>
      <c r="I96" s="174" t="str">
        <f>IF(技術者名簿!D362="","",技術者名簿!D362)</f>
        <v/>
      </c>
      <c r="J96" s="174" t="str">
        <f>IF(技術者名簿!E362="","",技術者名簿!E362)</f>
        <v/>
      </c>
      <c r="K96" s="174" t="str">
        <f>IF(技術者名簿!E362="","",技術者名簿!E363)</f>
        <v/>
      </c>
      <c r="L96" s="174" t="str">
        <f>IF(技術者名簿!E364="","",技術者名簿!E364)</f>
        <v/>
      </c>
      <c r="M96" s="174" t="str">
        <f>IF(技術者名簿!E365="","",技術者名簿!E365)</f>
        <v/>
      </c>
      <c r="N96" s="174"/>
      <c r="O96" s="174"/>
      <c r="P96" s="174"/>
      <c r="Q96" s="174"/>
      <c r="R96" s="174"/>
      <c r="S96" s="174"/>
      <c r="T96" s="174"/>
      <c r="U96" s="174"/>
      <c r="V96" s="174"/>
      <c r="W96" s="175"/>
    </row>
    <row r="97" spans="1:23" ht="12.95" customHeight="1">
      <c r="A97" s="171" t="s">
        <v>784</v>
      </c>
      <c r="B97" s="172">
        <f t="shared" si="1"/>
        <v>366</v>
      </c>
      <c r="C97" s="173" t="s">
        <v>190</v>
      </c>
      <c r="D97" s="173" t="s">
        <v>432</v>
      </c>
      <c r="E97" s="174">
        <v>91</v>
      </c>
      <c r="F97" s="174" t="str">
        <f>IF(技術者名簿!B366="","",1)</f>
        <v/>
      </c>
      <c r="G97" s="174" t="str">
        <f>IF(技術者名簿!B366="","",技術者名簿!B366)</f>
        <v/>
      </c>
      <c r="H97" s="174" t="str">
        <f>IF(技術者名簿!C366="","",技術者名簿!C366)</f>
        <v/>
      </c>
      <c r="I97" s="174" t="str">
        <f>IF(技術者名簿!D366="","",技術者名簿!D366)</f>
        <v/>
      </c>
      <c r="J97" s="174" t="str">
        <f>IF(技術者名簿!E366="","",技術者名簿!E366)</f>
        <v/>
      </c>
      <c r="K97" s="174" t="str">
        <f>IF(技術者名簿!E366="","",技術者名簿!E367)</f>
        <v/>
      </c>
      <c r="L97" s="174" t="str">
        <f>IF(技術者名簿!E368="","",技術者名簿!E368)</f>
        <v/>
      </c>
      <c r="M97" s="174" t="str">
        <f>IF(技術者名簿!E369="","",技術者名簿!E369)</f>
        <v/>
      </c>
      <c r="N97" s="174"/>
      <c r="O97" s="174"/>
      <c r="P97" s="174"/>
      <c r="Q97" s="174"/>
      <c r="R97" s="174"/>
      <c r="S97" s="174"/>
      <c r="T97" s="174"/>
      <c r="U97" s="174"/>
      <c r="V97" s="174"/>
      <c r="W97" s="175"/>
    </row>
    <row r="98" spans="1:23" ht="12.95" customHeight="1">
      <c r="A98" s="171" t="s">
        <v>785</v>
      </c>
      <c r="B98" s="172">
        <f t="shared" si="1"/>
        <v>370</v>
      </c>
      <c r="C98" s="173" t="s">
        <v>190</v>
      </c>
      <c r="D98" s="173" t="s">
        <v>432</v>
      </c>
      <c r="E98" s="174">
        <v>92</v>
      </c>
      <c r="F98" s="174" t="str">
        <f>IF(技術者名簿!B370="","",1)</f>
        <v/>
      </c>
      <c r="G98" s="174" t="str">
        <f>IF(技術者名簿!B370="","",技術者名簿!B370)</f>
        <v/>
      </c>
      <c r="H98" s="174" t="str">
        <f>IF(技術者名簿!C370="","",技術者名簿!C370)</f>
        <v/>
      </c>
      <c r="I98" s="174" t="str">
        <f>IF(技術者名簿!D370="","",技術者名簿!D370)</f>
        <v/>
      </c>
      <c r="J98" s="174" t="str">
        <f>IF(技術者名簿!E370="","",技術者名簿!E370)</f>
        <v/>
      </c>
      <c r="K98" s="174" t="str">
        <f>IF(技術者名簿!E370="","",技術者名簿!E371)</f>
        <v/>
      </c>
      <c r="L98" s="174" t="str">
        <f>IF(技術者名簿!E372="","",技術者名簿!E372)</f>
        <v/>
      </c>
      <c r="M98" s="174" t="str">
        <f>IF(技術者名簿!E373="","",技術者名簿!E373)</f>
        <v/>
      </c>
      <c r="N98" s="174"/>
      <c r="O98" s="174"/>
      <c r="P98" s="174"/>
      <c r="Q98" s="174"/>
      <c r="R98" s="174"/>
      <c r="S98" s="174"/>
      <c r="T98" s="174"/>
      <c r="U98" s="174"/>
      <c r="V98" s="174"/>
      <c r="W98" s="175"/>
    </row>
    <row r="99" spans="1:23" ht="12.95" customHeight="1">
      <c r="A99" s="171" t="s">
        <v>786</v>
      </c>
      <c r="B99" s="172">
        <f t="shared" si="1"/>
        <v>374</v>
      </c>
      <c r="C99" s="173" t="s">
        <v>190</v>
      </c>
      <c r="D99" s="173" t="s">
        <v>432</v>
      </c>
      <c r="E99" s="174">
        <v>93</v>
      </c>
      <c r="F99" s="174" t="str">
        <f>IF(技術者名簿!B374="","",1)</f>
        <v/>
      </c>
      <c r="G99" s="174" t="str">
        <f>IF(技術者名簿!B374="","",技術者名簿!B374)</f>
        <v/>
      </c>
      <c r="H99" s="174" t="str">
        <f>IF(技術者名簿!C374="","",技術者名簿!C374)</f>
        <v/>
      </c>
      <c r="I99" s="174" t="str">
        <f>IF(技術者名簿!D374="","",技術者名簿!D374)</f>
        <v/>
      </c>
      <c r="J99" s="174" t="str">
        <f>IF(技術者名簿!E374="","",技術者名簿!E374)</f>
        <v/>
      </c>
      <c r="K99" s="174" t="str">
        <f>IF(技術者名簿!E374="","",技術者名簿!E375)</f>
        <v/>
      </c>
      <c r="L99" s="174" t="str">
        <f>IF(技術者名簿!E376="","",技術者名簿!E376)</f>
        <v/>
      </c>
      <c r="M99" s="174" t="str">
        <f>IF(技術者名簿!E377="","",技術者名簿!E377)</f>
        <v/>
      </c>
      <c r="N99" s="174"/>
      <c r="O99" s="174"/>
      <c r="P99" s="174"/>
      <c r="Q99" s="174"/>
      <c r="R99" s="174"/>
      <c r="S99" s="174"/>
      <c r="T99" s="174"/>
      <c r="U99" s="174"/>
      <c r="V99" s="174"/>
      <c r="W99" s="175"/>
    </row>
    <row r="100" spans="1:23" ht="12.95" customHeight="1">
      <c r="A100" s="171" t="s">
        <v>787</v>
      </c>
      <c r="B100" s="172">
        <f t="shared" si="1"/>
        <v>378</v>
      </c>
      <c r="C100" s="173" t="s">
        <v>190</v>
      </c>
      <c r="D100" s="173" t="s">
        <v>432</v>
      </c>
      <c r="E100" s="174">
        <v>94</v>
      </c>
      <c r="F100" s="174" t="str">
        <f>IF(技術者名簿!B378="","",1)</f>
        <v/>
      </c>
      <c r="G100" s="174" t="str">
        <f>IF(技術者名簿!B378="","",技術者名簿!B378)</f>
        <v/>
      </c>
      <c r="H100" s="174" t="str">
        <f>IF(技術者名簿!C378="","",技術者名簿!C378)</f>
        <v/>
      </c>
      <c r="I100" s="174" t="str">
        <f>IF(技術者名簿!D378="","",技術者名簿!D378)</f>
        <v/>
      </c>
      <c r="J100" s="174" t="str">
        <f>IF(技術者名簿!E378="","",技術者名簿!E378)</f>
        <v/>
      </c>
      <c r="K100" s="174" t="str">
        <f>IF(技術者名簿!E378="","",技術者名簿!E379)</f>
        <v/>
      </c>
      <c r="L100" s="174" t="str">
        <f>IF(技術者名簿!E380="","",技術者名簿!E380)</f>
        <v/>
      </c>
      <c r="M100" s="174" t="str">
        <f>IF(技術者名簿!E381="","",技術者名簿!E381)</f>
        <v/>
      </c>
      <c r="N100" s="174"/>
      <c r="O100" s="174"/>
      <c r="P100" s="174"/>
      <c r="Q100" s="174"/>
      <c r="R100" s="174"/>
      <c r="S100" s="174"/>
      <c r="T100" s="174"/>
      <c r="U100" s="174"/>
      <c r="V100" s="174"/>
      <c r="W100" s="175"/>
    </row>
    <row r="101" spans="1:23" ht="12.95" customHeight="1">
      <c r="A101" s="171" t="s">
        <v>788</v>
      </c>
      <c r="B101" s="172">
        <f t="shared" si="1"/>
        <v>382</v>
      </c>
      <c r="C101" s="173" t="s">
        <v>190</v>
      </c>
      <c r="D101" s="173" t="s">
        <v>432</v>
      </c>
      <c r="E101" s="174">
        <v>95</v>
      </c>
      <c r="F101" s="174" t="str">
        <f>IF(技術者名簿!B382="","",1)</f>
        <v/>
      </c>
      <c r="G101" s="174" t="str">
        <f>IF(技術者名簿!B382="","",技術者名簿!B382)</f>
        <v/>
      </c>
      <c r="H101" s="174" t="str">
        <f>IF(技術者名簿!C382="","",技術者名簿!C382)</f>
        <v/>
      </c>
      <c r="I101" s="174" t="str">
        <f>IF(技術者名簿!D382="","",技術者名簿!D382)</f>
        <v/>
      </c>
      <c r="J101" s="174" t="str">
        <f>IF(技術者名簿!E382="","",技術者名簿!E382)</f>
        <v/>
      </c>
      <c r="K101" s="174" t="str">
        <f>IF(技術者名簿!E382="","",技術者名簿!E383)</f>
        <v/>
      </c>
      <c r="L101" s="174" t="str">
        <f>IF(技術者名簿!E384="","",技術者名簿!E384)</f>
        <v/>
      </c>
      <c r="M101" s="174" t="str">
        <f>IF(技術者名簿!E385="","",技術者名簿!E385)</f>
        <v/>
      </c>
      <c r="N101" s="174"/>
      <c r="O101" s="174"/>
      <c r="P101" s="174"/>
      <c r="Q101" s="174"/>
      <c r="R101" s="174"/>
      <c r="S101" s="174"/>
      <c r="T101" s="174"/>
      <c r="U101" s="174"/>
      <c r="V101" s="174"/>
      <c r="W101" s="175"/>
    </row>
    <row r="102" spans="1:23" ht="12.95" customHeight="1">
      <c r="A102" s="171" t="s">
        <v>789</v>
      </c>
      <c r="B102" s="172">
        <f t="shared" si="1"/>
        <v>386</v>
      </c>
      <c r="C102" s="173" t="s">
        <v>190</v>
      </c>
      <c r="D102" s="173" t="s">
        <v>432</v>
      </c>
      <c r="E102" s="174">
        <v>96</v>
      </c>
      <c r="F102" s="174" t="str">
        <f>IF(技術者名簿!B386="","",1)</f>
        <v/>
      </c>
      <c r="G102" s="174" t="str">
        <f>IF(技術者名簿!B386="","",技術者名簿!B386)</f>
        <v/>
      </c>
      <c r="H102" s="174" t="str">
        <f>IF(技術者名簿!C386="","",技術者名簿!C386)</f>
        <v/>
      </c>
      <c r="I102" s="174" t="str">
        <f>IF(技術者名簿!D386="","",技術者名簿!D386)</f>
        <v/>
      </c>
      <c r="J102" s="174" t="str">
        <f>IF(技術者名簿!E386="","",技術者名簿!E386)</f>
        <v/>
      </c>
      <c r="K102" s="174" t="str">
        <f>IF(技術者名簿!E386="","",技術者名簿!E387)</f>
        <v/>
      </c>
      <c r="L102" s="174" t="str">
        <f>IF(技術者名簿!E388="","",技術者名簿!E388)</f>
        <v/>
      </c>
      <c r="M102" s="174" t="str">
        <f>IF(技術者名簿!E389="","",技術者名簿!E389)</f>
        <v/>
      </c>
      <c r="N102" s="174"/>
      <c r="O102" s="174"/>
      <c r="P102" s="174"/>
      <c r="Q102" s="174"/>
      <c r="R102" s="174"/>
      <c r="S102" s="174"/>
      <c r="T102" s="174"/>
      <c r="U102" s="174"/>
      <c r="V102" s="174"/>
      <c r="W102" s="175"/>
    </row>
    <row r="103" spans="1:23" ht="12.95" customHeight="1">
      <c r="A103" s="171" t="s">
        <v>790</v>
      </c>
      <c r="B103" s="172">
        <f t="shared" si="1"/>
        <v>390</v>
      </c>
      <c r="C103" s="173" t="s">
        <v>190</v>
      </c>
      <c r="D103" s="173" t="s">
        <v>432</v>
      </c>
      <c r="E103" s="174">
        <v>97</v>
      </c>
      <c r="F103" s="174" t="str">
        <f>IF(技術者名簿!B390="","",1)</f>
        <v/>
      </c>
      <c r="G103" s="174" t="str">
        <f>IF(技術者名簿!B390="","",技術者名簿!B390)</f>
        <v/>
      </c>
      <c r="H103" s="174" t="str">
        <f>IF(技術者名簿!C390="","",技術者名簿!C390)</f>
        <v/>
      </c>
      <c r="I103" s="174" t="str">
        <f>IF(技術者名簿!D390="","",技術者名簿!D390)</f>
        <v/>
      </c>
      <c r="J103" s="174" t="str">
        <f>IF(技術者名簿!E390="","",技術者名簿!E390)</f>
        <v/>
      </c>
      <c r="K103" s="174" t="str">
        <f>IF(技術者名簿!E390="","",技術者名簿!E391)</f>
        <v/>
      </c>
      <c r="L103" s="174" t="str">
        <f>IF(技術者名簿!E392="","",技術者名簿!E392)</f>
        <v/>
      </c>
      <c r="M103" s="174" t="str">
        <f>IF(技術者名簿!E393="","",技術者名簿!E393)</f>
        <v/>
      </c>
      <c r="N103" s="174"/>
      <c r="O103" s="174"/>
      <c r="P103" s="174"/>
      <c r="Q103" s="174"/>
      <c r="R103" s="174"/>
      <c r="S103" s="174"/>
      <c r="T103" s="174"/>
      <c r="U103" s="174"/>
      <c r="V103" s="174"/>
      <c r="W103" s="175"/>
    </row>
    <row r="104" spans="1:23" ht="12.95" customHeight="1">
      <c r="A104" s="171" t="s">
        <v>791</v>
      </c>
      <c r="B104" s="172">
        <f t="shared" si="1"/>
        <v>394</v>
      </c>
      <c r="C104" s="173" t="s">
        <v>190</v>
      </c>
      <c r="D104" s="173" t="s">
        <v>432</v>
      </c>
      <c r="E104" s="174">
        <v>98</v>
      </c>
      <c r="F104" s="174" t="str">
        <f>IF(技術者名簿!B394="","",1)</f>
        <v/>
      </c>
      <c r="G104" s="174" t="str">
        <f>IF(技術者名簿!B394="","",技術者名簿!B394)</f>
        <v/>
      </c>
      <c r="H104" s="174" t="str">
        <f>IF(技術者名簿!C394="","",技術者名簿!C394)</f>
        <v/>
      </c>
      <c r="I104" s="174" t="str">
        <f>IF(技術者名簿!D394="","",技術者名簿!D394)</f>
        <v/>
      </c>
      <c r="J104" s="174" t="str">
        <f>IF(技術者名簿!E394="","",技術者名簿!E394)</f>
        <v/>
      </c>
      <c r="K104" s="174" t="str">
        <f>IF(技術者名簿!E394="","",技術者名簿!E395)</f>
        <v/>
      </c>
      <c r="L104" s="174" t="str">
        <f>IF(技術者名簿!E396="","",技術者名簿!E396)</f>
        <v/>
      </c>
      <c r="M104" s="174" t="str">
        <f>IF(技術者名簿!E397="","",技術者名簿!E397)</f>
        <v/>
      </c>
      <c r="N104" s="174"/>
      <c r="O104" s="174"/>
      <c r="P104" s="174"/>
      <c r="Q104" s="174"/>
      <c r="R104" s="174"/>
      <c r="S104" s="174"/>
      <c r="T104" s="174"/>
      <c r="U104" s="174"/>
      <c r="V104" s="174"/>
      <c r="W104" s="175"/>
    </row>
    <row r="105" spans="1:23" ht="12.95" customHeight="1">
      <c r="A105" s="171" t="s">
        <v>792</v>
      </c>
      <c r="B105" s="172">
        <f t="shared" si="1"/>
        <v>398</v>
      </c>
      <c r="C105" s="173" t="s">
        <v>190</v>
      </c>
      <c r="D105" s="173" t="s">
        <v>432</v>
      </c>
      <c r="E105" s="174">
        <v>99</v>
      </c>
      <c r="F105" s="174" t="str">
        <f>IF(技術者名簿!B398="","",1)</f>
        <v/>
      </c>
      <c r="G105" s="174" t="str">
        <f>IF(技術者名簿!B398="","",技術者名簿!B398)</f>
        <v/>
      </c>
      <c r="H105" s="174" t="str">
        <f>IF(技術者名簿!C398="","",技術者名簿!C398)</f>
        <v/>
      </c>
      <c r="I105" s="174" t="str">
        <f>IF(技術者名簿!D398="","",技術者名簿!D398)</f>
        <v/>
      </c>
      <c r="J105" s="174" t="str">
        <f>IF(技術者名簿!E398="","",技術者名簿!E398)</f>
        <v/>
      </c>
      <c r="K105" s="174" t="str">
        <f>IF(技術者名簿!E398="","",技術者名簿!E399)</f>
        <v/>
      </c>
      <c r="L105" s="174" t="str">
        <f>IF(技術者名簿!E400="","",技術者名簿!E400)</f>
        <v/>
      </c>
      <c r="M105" s="174" t="str">
        <f>IF(技術者名簿!E401="","",技術者名簿!E401)</f>
        <v/>
      </c>
      <c r="N105" s="174"/>
      <c r="O105" s="174"/>
      <c r="P105" s="174"/>
      <c r="Q105" s="174"/>
      <c r="R105" s="174"/>
      <c r="S105" s="174"/>
      <c r="T105" s="174"/>
      <c r="U105" s="174"/>
      <c r="V105" s="174"/>
      <c r="W105" s="175"/>
    </row>
    <row r="106" spans="1:23" ht="12.95" customHeight="1">
      <c r="A106" s="171" t="s">
        <v>793</v>
      </c>
      <c r="B106" s="172">
        <f t="shared" si="1"/>
        <v>402</v>
      </c>
      <c r="C106" s="173" t="s">
        <v>190</v>
      </c>
      <c r="D106" s="173" t="s">
        <v>432</v>
      </c>
      <c r="E106" s="174">
        <v>100</v>
      </c>
      <c r="F106" s="174" t="str">
        <f>IF(技術者名簿!B402="","",1)</f>
        <v/>
      </c>
      <c r="G106" s="174" t="str">
        <f>IF(技術者名簿!B402="","",技術者名簿!B402)</f>
        <v/>
      </c>
      <c r="H106" s="174" t="str">
        <f>IF(技術者名簿!C402="","",技術者名簿!C402)</f>
        <v/>
      </c>
      <c r="I106" s="174" t="str">
        <f>IF(技術者名簿!D402="","",技術者名簿!D402)</f>
        <v/>
      </c>
      <c r="J106" s="174" t="str">
        <f>IF(技術者名簿!E402="","",技術者名簿!E402)</f>
        <v/>
      </c>
      <c r="K106" s="174" t="str">
        <f>IF(技術者名簿!E402="","",技術者名簿!E403)</f>
        <v/>
      </c>
      <c r="L106" s="174" t="str">
        <f>IF(技術者名簿!E404="","",技術者名簿!E404)</f>
        <v/>
      </c>
      <c r="M106" s="174" t="str">
        <f>IF(技術者名簿!E405="","",技術者名簿!E405)</f>
        <v/>
      </c>
      <c r="N106" s="174"/>
      <c r="O106" s="174"/>
      <c r="P106" s="174"/>
      <c r="Q106" s="174"/>
      <c r="R106" s="174"/>
      <c r="S106" s="174"/>
      <c r="T106" s="174"/>
      <c r="U106" s="174"/>
      <c r="V106" s="174"/>
      <c r="W106" s="175"/>
    </row>
    <row r="107" spans="1:23" ht="12.95" customHeight="1">
      <c r="A107" s="171" t="s">
        <v>794</v>
      </c>
      <c r="B107" s="172">
        <f t="shared" si="1"/>
        <v>406</v>
      </c>
      <c r="C107" s="173" t="s">
        <v>190</v>
      </c>
      <c r="D107" s="173" t="s">
        <v>432</v>
      </c>
      <c r="E107" s="174">
        <v>101</v>
      </c>
      <c r="F107" s="174" t="str">
        <f>IF(技術者名簿!B406="","",1)</f>
        <v/>
      </c>
      <c r="G107" s="174" t="str">
        <f>IF(技術者名簿!B406="","",技術者名簿!B406)</f>
        <v/>
      </c>
      <c r="H107" s="174" t="str">
        <f>IF(技術者名簿!C406="","",技術者名簿!C406)</f>
        <v/>
      </c>
      <c r="I107" s="174" t="str">
        <f>IF(技術者名簿!D406="","",技術者名簿!D406)</f>
        <v/>
      </c>
      <c r="J107" s="174" t="str">
        <f>IF(技術者名簿!E406="","",技術者名簿!E406)</f>
        <v/>
      </c>
      <c r="K107" s="174" t="str">
        <f>IF(技術者名簿!E406="","",技術者名簿!E407)</f>
        <v/>
      </c>
      <c r="L107" s="174" t="str">
        <f>IF(技術者名簿!E408="","",技術者名簿!E408)</f>
        <v/>
      </c>
      <c r="M107" s="174" t="str">
        <f>IF(技術者名簿!E409="","",技術者名簿!E409)</f>
        <v/>
      </c>
      <c r="N107" s="174"/>
      <c r="O107" s="174"/>
      <c r="P107" s="174"/>
      <c r="Q107" s="174"/>
      <c r="R107" s="174"/>
      <c r="S107" s="174"/>
      <c r="T107" s="174"/>
      <c r="U107" s="174"/>
      <c r="V107" s="174"/>
      <c r="W107" s="175"/>
    </row>
    <row r="108" spans="1:23" ht="12.95" customHeight="1">
      <c r="A108" s="171" t="s">
        <v>795</v>
      </c>
      <c r="B108" s="172">
        <f t="shared" si="1"/>
        <v>410</v>
      </c>
      <c r="C108" s="173" t="s">
        <v>190</v>
      </c>
      <c r="D108" s="173" t="s">
        <v>432</v>
      </c>
      <c r="E108" s="174">
        <v>102</v>
      </c>
      <c r="F108" s="174" t="str">
        <f>IF(技術者名簿!B410="","",1)</f>
        <v/>
      </c>
      <c r="G108" s="174" t="str">
        <f>IF(技術者名簿!B410="","",技術者名簿!B410)</f>
        <v/>
      </c>
      <c r="H108" s="174" t="str">
        <f>IF(技術者名簿!C410="","",技術者名簿!C410)</f>
        <v/>
      </c>
      <c r="I108" s="174" t="str">
        <f>IF(技術者名簿!D410="","",技術者名簿!D410)</f>
        <v/>
      </c>
      <c r="J108" s="174" t="str">
        <f>IF(技術者名簿!E410="","",技術者名簿!E410)</f>
        <v/>
      </c>
      <c r="K108" s="174" t="str">
        <f>IF(技術者名簿!E410="","",技術者名簿!E411)</f>
        <v/>
      </c>
      <c r="L108" s="174" t="str">
        <f>IF(技術者名簿!E412="","",技術者名簿!E412)</f>
        <v/>
      </c>
      <c r="M108" s="174" t="str">
        <f>IF(技術者名簿!E413="","",技術者名簿!E413)</f>
        <v/>
      </c>
      <c r="N108" s="174"/>
      <c r="O108" s="174"/>
      <c r="P108" s="174"/>
      <c r="Q108" s="174"/>
      <c r="R108" s="174"/>
      <c r="S108" s="174"/>
      <c r="T108" s="174"/>
      <c r="U108" s="174"/>
      <c r="V108" s="174"/>
      <c r="W108" s="175"/>
    </row>
    <row r="109" spans="1:23" ht="12.95" customHeight="1">
      <c r="A109" s="171" t="s">
        <v>796</v>
      </c>
      <c r="B109" s="172">
        <f t="shared" si="1"/>
        <v>414</v>
      </c>
      <c r="C109" s="173" t="s">
        <v>190</v>
      </c>
      <c r="D109" s="173" t="s">
        <v>432</v>
      </c>
      <c r="E109" s="174">
        <v>103</v>
      </c>
      <c r="F109" s="174" t="str">
        <f>IF(技術者名簿!B414="","",1)</f>
        <v/>
      </c>
      <c r="G109" s="174" t="str">
        <f>IF(技術者名簿!B414="","",技術者名簿!B414)</f>
        <v/>
      </c>
      <c r="H109" s="174" t="str">
        <f>IF(技術者名簿!C414="","",技術者名簿!C414)</f>
        <v/>
      </c>
      <c r="I109" s="174" t="str">
        <f>IF(技術者名簿!D414="","",技術者名簿!D414)</f>
        <v/>
      </c>
      <c r="J109" s="174" t="str">
        <f>IF(技術者名簿!E414="","",技術者名簿!E414)</f>
        <v/>
      </c>
      <c r="K109" s="174" t="str">
        <f>IF(技術者名簿!E414="","",技術者名簿!E415)</f>
        <v/>
      </c>
      <c r="L109" s="174" t="str">
        <f>IF(技術者名簿!E416="","",技術者名簿!E416)</f>
        <v/>
      </c>
      <c r="M109" s="174" t="str">
        <f>IF(技術者名簿!E417="","",技術者名簿!E417)</f>
        <v/>
      </c>
      <c r="N109" s="174"/>
      <c r="O109" s="174"/>
      <c r="P109" s="174"/>
      <c r="Q109" s="174"/>
      <c r="R109" s="174"/>
      <c r="S109" s="174"/>
      <c r="T109" s="174"/>
      <c r="U109" s="174"/>
      <c r="V109" s="174"/>
      <c r="W109" s="175"/>
    </row>
    <row r="110" spans="1:23" ht="12.95" customHeight="1">
      <c r="A110" s="171" t="s">
        <v>797</v>
      </c>
      <c r="B110" s="172">
        <f t="shared" si="1"/>
        <v>418</v>
      </c>
      <c r="C110" s="173" t="s">
        <v>190</v>
      </c>
      <c r="D110" s="173" t="s">
        <v>432</v>
      </c>
      <c r="E110" s="174">
        <v>104</v>
      </c>
      <c r="F110" s="174" t="str">
        <f>IF(技術者名簿!B418="","",1)</f>
        <v/>
      </c>
      <c r="G110" s="174" t="str">
        <f>IF(技術者名簿!B418="","",技術者名簿!B418)</f>
        <v/>
      </c>
      <c r="H110" s="174" t="str">
        <f>IF(技術者名簿!C418="","",技術者名簿!C418)</f>
        <v/>
      </c>
      <c r="I110" s="174" t="str">
        <f>IF(技術者名簿!D418="","",技術者名簿!D418)</f>
        <v/>
      </c>
      <c r="J110" s="174" t="str">
        <f>IF(技術者名簿!E418="","",技術者名簿!E418)</f>
        <v/>
      </c>
      <c r="K110" s="174" t="str">
        <f>IF(技術者名簿!E418="","",技術者名簿!E419)</f>
        <v/>
      </c>
      <c r="L110" s="174" t="str">
        <f>IF(技術者名簿!E420="","",技術者名簿!E420)</f>
        <v/>
      </c>
      <c r="M110" s="174" t="str">
        <f>IF(技術者名簿!E421="","",技術者名簿!E421)</f>
        <v/>
      </c>
      <c r="N110" s="174"/>
      <c r="O110" s="174"/>
      <c r="P110" s="174"/>
      <c r="Q110" s="174"/>
      <c r="R110" s="174"/>
      <c r="S110" s="174"/>
      <c r="T110" s="174"/>
      <c r="U110" s="174"/>
      <c r="V110" s="174"/>
      <c r="W110" s="175"/>
    </row>
    <row r="111" spans="1:23" ht="12.95" customHeight="1">
      <c r="A111" s="171" t="s">
        <v>798</v>
      </c>
      <c r="B111" s="172">
        <f t="shared" si="1"/>
        <v>422</v>
      </c>
      <c r="C111" s="173" t="s">
        <v>190</v>
      </c>
      <c r="D111" s="173" t="s">
        <v>432</v>
      </c>
      <c r="E111" s="174">
        <v>105</v>
      </c>
      <c r="F111" s="174" t="str">
        <f>IF(技術者名簿!B422="","",1)</f>
        <v/>
      </c>
      <c r="G111" s="174" t="str">
        <f>IF(技術者名簿!B422="","",技術者名簿!B422)</f>
        <v/>
      </c>
      <c r="H111" s="174" t="str">
        <f>IF(技術者名簿!C422="","",技術者名簿!C422)</f>
        <v/>
      </c>
      <c r="I111" s="174" t="str">
        <f>IF(技術者名簿!D422="","",技術者名簿!D422)</f>
        <v/>
      </c>
      <c r="J111" s="174" t="str">
        <f>IF(技術者名簿!E422="","",技術者名簿!E422)</f>
        <v/>
      </c>
      <c r="K111" s="174" t="str">
        <f>IF(技術者名簿!E422="","",技術者名簿!E423)</f>
        <v/>
      </c>
      <c r="L111" s="174" t="str">
        <f>IF(技術者名簿!E424="","",技術者名簿!E424)</f>
        <v/>
      </c>
      <c r="M111" s="174" t="str">
        <f>IF(技術者名簿!E425="","",技術者名簿!E425)</f>
        <v/>
      </c>
      <c r="N111" s="174"/>
      <c r="O111" s="174"/>
      <c r="P111" s="174"/>
      <c r="Q111" s="174"/>
      <c r="R111" s="174"/>
      <c r="S111" s="174"/>
      <c r="T111" s="174"/>
      <c r="U111" s="174"/>
      <c r="V111" s="174"/>
      <c r="W111" s="175"/>
    </row>
    <row r="112" spans="1:23" ht="12.95" customHeight="1">
      <c r="A112" s="171" t="s">
        <v>799</v>
      </c>
      <c r="B112" s="172">
        <f t="shared" si="1"/>
        <v>426</v>
      </c>
      <c r="C112" s="173" t="s">
        <v>190</v>
      </c>
      <c r="D112" s="173" t="s">
        <v>432</v>
      </c>
      <c r="E112" s="174">
        <v>106</v>
      </c>
      <c r="F112" s="174" t="str">
        <f>IF(技術者名簿!B426="","",1)</f>
        <v/>
      </c>
      <c r="G112" s="174" t="str">
        <f>IF(技術者名簿!B426="","",技術者名簿!B426)</f>
        <v/>
      </c>
      <c r="H112" s="174" t="str">
        <f>IF(技術者名簿!C426="","",技術者名簿!C426)</f>
        <v/>
      </c>
      <c r="I112" s="174" t="str">
        <f>IF(技術者名簿!D426="","",技術者名簿!D426)</f>
        <v/>
      </c>
      <c r="J112" s="174" t="str">
        <f>IF(技術者名簿!E426="","",技術者名簿!E426)</f>
        <v/>
      </c>
      <c r="K112" s="174" t="str">
        <f>IF(技術者名簿!E426="","",技術者名簿!E427)</f>
        <v/>
      </c>
      <c r="L112" s="174" t="str">
        <f>IF(技術者名簿!E428="","",技術者名簿!E428)</f>
        <v/>
      </c>
      <c r="M112" s="174" t="str">
        <f>IF(技術者名簿!E429="","",技術者名簿!E429)</f>
        <v/>
      </c>
      <c r="N112" s="174"/>
      <c r="O112" s="174"/>
      <c r="P112" s="174"/>
      <c r="Q112" s="174"/>
      <c r="R112" s="174"/>
      <c r="S112" s="174"/>
      <c r="T112" s="174"/>
      <c r="U112" s="174"/>
      <c r="V112" s="174"/>
      <c r="W112" s="175"/>
    </row>
    <row r="113" spans="1:23" ht="12.95" customHeight="1">
      <c r="A113" s="171" t="s">
        <v>800</v>
      </c>
      <c r="B113" s="172">
        <f t="shared" si="1"/>
        <v>430</v>
      </c>
      <c r="C113" s="173" t="s">
        <v>190</v>
      </c>
      <c r="D113" s="173" t="s">
        <v>432</v>
      </c>
      <c r="E113" s="174">
        <v>107</v>
      </c>
      <c r="F113" s="174" t="str">
        <f>IF(技術者名簿!B430="","",1)</f>
        <v/>
      </c>
      <c r="G113" s="174" t="str">
        <f>IF(技術者名簿!B430="","",技術者名簿!B430)</f>
        <v/>
      </c>
      <c r="H113" s="174" t="str">
        <f>IF(技術者名簿!C430="","",技術者名簿!C430)</f>
        <v/>
      </c>
      <c r="I113" s="174" t="str">
        <f>IF(技術者名簿!D430="","",技術者名簿!D430)</f>
        <v/>
      </c>
      <c r="J113" s="174" t="str">
        <f>IF(技術者名簿!E430="","",技術者名簿!E430)</f>
        <v/>
      </c>
      <c r="K113" s="174" t="str">
        <f>IF(技術者名簿!E430="","",技術者名簿!E431)</f>
        <v/>
      </c>
      <c r="L113" s="174" t="str">
        <f>IF(技術者名簿!E432="","",技術者名簿!E432)</f>
        <v/>
      </c>
      <c r="M113" s="174" t="str">
        <f>IF(技術者名簿!E433="","",技術者名簿!E433)</f>
        <v/>
      </c>
      <c r="N113" s="174"/>
      <c r="O113" s="174"/>
      <c r="P113" s="174"/>
      <c r="Q113" s="174"/>
      <c r="R113" s="174"/>
      <c r="S113" s="174"/>
      <c r="T113" s="174"/>
      <c r="U113" s="174"/>
      <c r="V113" s="174"/>
      <c r="W113" s="175"/>
    </row>
    <row r="114" spans="1:23" ht="12.95" customHeight="1">
      <c r="A114" s="171" t="s">
        <v>801</v>
      </c>
      <c r="B114" s="172">
        <f t="shared" si="1"/>
        <v>434</v>
      </c>
      <c r="C114" s="173" t="s">
        <v>190</v>
      </c>
      <c r="D114" s="173" t="s">
        <v>432</v>
      </c>
      <c r="E114" s="174">
        <v>108</v>
      </c>
      <c r="F114" s="174" t="str">
        <f>IF(技術者名簿!B434="","",1)</f>
        <v/>
      </c>
      <c r="G114" s="174" t="str">
        <f>IF(技術者名簿!B434="","",技術者名簿!B434)</f>
        <v/>
      </c>
      <c r="H114" s="174" t="str">
        <f>IF(技術者名簿!C434="","",技術者名簿!C434)</f>
        <v/>
      </c>
      <c r="I114" s="174" t="str">
        <f>IF(技術者名簿!D434="","",技術者名簿!D434)</f>
        <v/>
      </c>
      <c r="J114" s="174" t="str">
        <f>IF(技術者名簿!E434="","",技術者名簿!E434)</f>
        <v/>
      </c>
      <c r="K114" s="174" t="str">
        <f>IF(技術者名簿!E434="","",技術者名簿!E435)</f>
        <v/>
      </c>
      <c r="L114" s="174" t="str">
        <f>IF(技術者名簿!E436="","",技術者名簿!E436)</f>
        <v/>
      </c>
      <c r="M114" s="174" t="str">
        <f>IF(技術者名簿!E437="","",技術者名簿!E437)</f>
        <v/>
      </c>
      <c r="N114" s="174"/>
      <c r="O114" s="174"/>
      <c r="P114" s="174"/>
      <c r="Q114" s="174"/>
      <c r="R114" s="174"/>
      <c r="S114" s="174"/>
      <c r="T114" s="174"/>
      <c r="U114" s="174"/>
      <c r="V114" s="174"/>
      <c r="W114" s="175"/>
    </row>
    <row r="115" spans="1:23" ht="12.95" customHeight="1">
      <c r="A115" s="171" t="s">
        <v>802</v>
      </c>
      <c r="B115" s="172">
        <f t="shared" si="1"/>
        <v>438</v>
      </c>
      <c r="C115" s="173" t="s">
        <v>190</v>
      </c>
      <c r="D115" s="173" t="s">
        <v>432</v>
      </c>
      <c r="E115" s="174">
        <v>109</v>
      </c>
      <c r="F115" s="174" t="str">
        <f>IF(技術者名簿!B438="","",1)</f>
        <v/>
      </c>
      <c r="G115" s="174" t="str">
        <f>IF(技術者名簿!B438="","",技術者名簿!B438)</f>
        <v/>
      </c>
      <c r="H115" s="174" t="str">
        <f>IF(技術者名簿!C438="","",技術者名簿!C438)</f>
        <v/>
      </c>
      <c r="I115" s="174" t="str">
        <f>IF(技術者名簿!D438="","",技術者名簿!D438)</f>
        <v/>
      </c>
      <c r="J115" s="174" t="str">
        <f>IF(技術者名簿!E438="","",技術者名簿!E438)</f>
        <v/>
      </c>
      <c r="K115" s="174" t="str">
        <f>IF(技術者名簿!E438="","",技術者名簿!E439)</f>
        <v/>
      </c>
      <c r="L115" s="174" t="str">
        <f>IF(技術者名簿!E440="","",技術者名簿!E440)</f>
        <v/>
      </c>
      <c r="M115" s="174" t="str">
        <f>IF(技術者名簿!E441="","",技術者名簿!E441)</f>
        <v/>
      </c>
      <c r="N115" s="174"/>
      <c r="O115" s="174"/>
      <c r="P115" s="174"/>
      <c r="Q115" s="174"/>
      <c r="R115" s="174"/>
      <c r="S115" s="174"/>
      <c r="T115" s="174"/>
      <c r="U115" s="174"/>
      <c r="V115" s="174"/>
      <c r="W115" s="175"/>
    </row>
    <row r="116" spans="1:23" ht="12.95" customHeight="1">
      <c r="A116" s="171" t="s">
        <v>803</v>
      </c>
      <c r="B116" s="172">
        <f t="shared" si="1"/>
        <v>442</v>
      </c>
      <c r="C116" s="173" t="s">
        <v>190</v>
      </c>
      <c r="D116" s="173" t="s">
        <v>432</v>
      </c>
      <c r="E116" s="174">
        <v>110</v>
      </c>
      <c r="F116" s="174" t="str">
        <f>IF(技術者名簿!B442="","",1)</f>
        <v/>
      </c>
      <c r="G116" s="174" t="str">
        <f>IF(技術者名簿!B442="","",技術者名簿!B442)</f>
        <v/>
      </c>
      <c r="H116" s="174" t="str">
        <f>IF(技術者名簿!C442="","",技術者名簿!C442)</f>
        <v/>
      </c>
      <c r="I116" s="174" t="str">
        <f>IF(技術者名簿!D442="","",技術者名簿!D442)</f>
        <v/>
      </c>
      <c r="J116" s="174" t="str">
        <f>IF(技術者名簿!E442="","",技術者名簿!E442)</f>
        <v/>
      </c>
      <c r="K116" s="174" t="str">
        <f>IF(技術者名簿!E442="","",技術者名簿!E443)</f>
        <v/>
      </c>
      <c r="L116" s="174" t="str">
        <f>IF(技術者名簿!E444="","",技術者名簿!E444)</f>
        <v/>
      </c>
      <c r="M116" s="174" t="str">
        <f>IF(技術者名簿!E445="","",技術者名簿!E445)</f>
        <v/>
      </c>
      <c r="N116" s="174"/>
      <c r="O116" s="174"/>
      <c r="P116" s="174"/>
      <c r="Q116" s="174"/>
      <c r="R116" s="174"/>
      <c r="S116" s="174"/>
      <c r="T116" s="174"/>
      <c r="U116" s="174"/>
      <c r="V116" s="174"/>
      <c r="W116" s="175"/>
    </row>
    <row r="117" spans="1:23" ht="12.95" customHeight="1">
      <c r="A117" s="171" t="s">
        <v>804</v>
      </c>
      <c r="B117" s="172">
        <f t="shared" si="1"/>
        <v>446</v>
      </c>
      <c r="C117" s="173" t="s">
        <v>190</v>
      </c>
      <c r="D117" s="173" t="s">
        <v>432</v>
      </c>
      <c r="E117" s="174">
        <v>111</v>
      </c>
      <c r="F117" s="174" t="str">
        <f>IF(技術者名簿!B446="","",1)</f>
        <v/>
      </c>
      <c r="G117" s="174" t="str">
        <f>IF(技術者名簿!B446="","",技術者名簿!B446)</f>
        <v/>
      </c>
      <c r="H117" s="174" t="str">
        <f>IF(技術者名簿!C446="","",技術者名簿!C446)</f>
        <v/>
      </c>
      <c r="I117" s="174" t="str">
        <f>IF(技術者名簿!D446="","",技術者名簿!D446)</f>
        <v/>
      </c>
      <c r="J117" s="174" t="str">
        <f>IF(技術者名簿!E446="","",技術者名簿!E446)</f>
        <v/>
      </c>
      <c r="K117" s="174" t="str">
        <f>IF(技術者名簿!E446="","",技術者名簿!E447)</f>
        <v/>
      </c>
      <c r="L117" s="174" t="str">
        <f>IF(技術者名簿!E448="","",技術者名簿!E448)</f>
        <v/>
      </c>
      <c r="M117" s="174" t="str">
        <f>IF(技術者名簿!E449="","",技術者名簿!E449)</f>
        <v/>
      </c>
      <c r="N117" s="174"/>
      <c r="O117" s="174"/>
      <c r="P117" s="174"/>
      <c r="Q117" s="174"/>
      <c r="R117" s="174"/>
      <c r="S117" s="174"/>
      <c r="T117" s="174"/>
      <c r="U117" s="174"/>
      <c r="V117" s="174"/>
      <c r="W117" s="175"/>
    </row>
    <row r="118" spans="1:23" ht="12.95" customHeight="1">
      <c r="A118" s="171" t="s">
        <v>805</v>
      </c>
      <c r="B118" s="172">
        <f t="shared" si="1"/>
        <v>450</v>
      </c>
      <c r="C118" s="173" t="s">
        <v>190</v>
      </c>
      <c r="D118" s="173" t="s">
        <v>432</v>
      </c>
      <c r="E118" s="174">
        <v>112</v>
      </c>
      <c r="F118" s="174" t="str">
        <f>IF(技術者名簿!B450="","",1)</f>
        <v/>
      </c>
      <c r="G118" s="174" t="str">
        <f>IF(技術者名簿!B450="","",技術者名簿!B450)</f>
        <v/>
      </c>
      <c r="H118" s="174" t="str">
        <f>IF(技術者名簿!C450="","",技術者名簿!C450)</f>
        <v/>
      </c>
      <c r="I118" s="174" t="str">
        <f>IF(技術者名簿!D450="","",技術者名簿!D450)</f>
        <v/>
      </c>
      <c r="J118" s="174" t="str">
        <f>IF(技術者名簿!E450="","",技術者名簿!E450)</f>
        <v/>
      </c>
      <c r="K118" s="174" t="str">
        <f>IF(技術者名簿!E450="","",技術者名簿!E451)</f>
        <v/>
      </c>
      <c r="L118" s="174" t="str">
        <f>IF(技術者名簿!E452="","",技術者名簿!E452)</f>
        <v/>
      </c>
      <c r="M118" s="174" t="str">
        <f>IF(技術者名簿!E453="","",技術者名簿!E453)</f>
        <v/>
      </c>
      <c r="N118" s="174"/>
      <c r="O118" s="174"/>
      <c r="P118" s="174"/>
      <c r="Q118" s="174"/>
      <c r="R118" s="174"/>
      <c r="S118" s="174"/>
      <c r="T118" s="174"/>
      <c r="U118" s="174"/>
      <c r="V118" s="174"/>
      <c r="W118" s="175"/>
    </row>
    <row r="119" spans="1:23" ht="12.95" customHeight="1">
      <c r="A119" s="171" t="s">
        <v>806</v>
      </c>
      <c r="B119" s="172">
        <f t="shared" si="1"/>
        <v>454</v>
      </c>
      <c r="C119" s="173" t="s">
        <v>190</v>
      </c>
      <c r="D119" s="173" t="s">
        <v>432</v>
      </c>
      <c r="E119" s="174">
        <v>113</v>
      </c>
      <c r="F119" s="174" t="str">
        <f>IF(技術者名簿!B454="","",1)</f>
        <v/>
      </c>
      <c r="G119" s="174" t="str">
        <f>IF(技術者名簿!B454="","",技術者名簿!B454)</f>
        <v/>
      </c>
      <c r="H119" s="174" t="str">
        <f>IF(技術者名簿!C454="","",技術者名簿!C454)</f>
        <v/>
      </c>
      <c r="I119" s="174" t="str">
        <f>IF(技術者名簿!D454="","",技術者名簿!D454)</f>
        <v/>
      </c>
      <c r="J119" s="174" t="str">
        <f>IF(技術者名簿!E454="","",技術者名簿!E454)</f>
        <v/>
      </c>
      <c r="K119" s="174" t="str">
        <f>IF(技術者名簿!E454="","",技術者名簿!E455)</f>
        <v/>
      </c>
      <c r="L119" s="174" t="str">
        <f>IF(技術者名簿!E456="","",技術者名簿!E456)</f>
        <v/>
      </c>
      <c r="M119" s="174" t="str">
        <f>IF(技術者名簿!E457="","",技術者名簿!E457)</f>
        <v/>
      </c>
      <c r="N119" s="174"/>
      <c r="O119" s="174"/>
      <c r="P119" s="174"/>
      <c r="Q119" s="174"/>
      <c r="R119" s="174"/>
      <c r="S119" s="174"/>
      <c r="T119" s="174"/>
      <c r="U119" s="174"/>
      <c r="V119" s="174"/>
      <c r="W119" s="175"/>
    </row>
    <row r="120" spans="1:23" ht="12.95" customHeight="1">
      <c r="A120" s="171" t="s">
        <v>807</v>
      </c>
      <c r="B120" s="172">
        <f t="shared" si="1"/>
        <v>458</v>
      </c>
      <c r="C120" s="173" t="s">
        <v>190</v>
      </c>
      <c r="D120" s="173" t="s">
        <v>432</v>
      </c>
      <c r="E120" s="174">
        <v>114</v>
      </c>
      <c r="F120" s="174" t="str">
        <f>IF(技術者名簿!B458="","",1)</f>
        <v/>
      </c>
      <c r="G120" s="174" t="str">
        <f>IF(技術者名簿!B458="","",技術者名簿!B458)</f>
        <v/>
      </c>
      <c r="H120" s="174" t="str">
        <f>IF(技術者名簿!C458="","",技術者名簿!C458)</f>
        <v/>
      </c>
      <c r="I120" s="174" t="str">
        <f>IF(技術者名簿!D458="","",技術者名簿!D458)</f>
        <v/>
      </c>
      <c r="J120" s="174" t="str">
        <f>IF(技術者名簿!E458="","",技術者名簿!E458)</f>
        <v/>
      </c>
      <c r="K120" s="174" t="str">
        <f>IF(技術者名簿!E458="","",技術者名簿!E459)</f>
        <v/>
      </c>
      <c r="L120" s="174" t="str">
        <f>IF(技術者名簿!E460="","",技術者名簿!E460)</f>
        <v/>
      </c>
      <c r="M120" s="174" t="str">
        <f>IF(技術者名簿!E461="","",技術者名簿!E461)</f>
        <v/>
      </c>
      <c r="N120" s="174"/>
      <c r="O120" s="174"/>
      <c r="P120" s="174"/>
      <c r="Q120" s="174"/>
      <c r="R120" s="174"/>
      <c r="S120" s="174"/>
      <c r="T120" s="174"/>
      <c r="U120" s="174"/>
      <c r="V120" s="174"/>
      <c r="W120" s="175"/>
    </row>
    <row r="121" spans="1:23" ht="12.95" customHeight="1">
      <c r="A121" s="171" t="s">
        <v>808</v>
      </c>
      <c r="B121" s="172">
        <f t="shared" si="1"/>
        <v>462</v>
      </c>
      <c r="C121" s="173" t="s">
        <v>190</v>
      </c>
      <c r="D121" s="173" t="s">
        <v>432</v>
      </c>
      <c r="E121" s="174">
        <v>115</v>
      </c>
      <c r="F121" s="174" t="str">
        <f>IF(技術者名簿!B462="","",1)</f>
        <v/>
      </c>
      <c r="G121" s="174" t="str">
        <f>IF(技術者名簿!B462="","",技術者名簿!B462)</f>
        <v/>
      </c>
      <c r="H121" s="174" t="str">
        <f>IF(技術者名簿!C462="","",技術者名簿!C462)</f>
        <v/>
      </c>
      <c r="I121" s="174" t="str">
        <f>IF(技術者名簿!D462="","",技術者名簿!D462)</f>
        <v/>
      </c>
      <c r="J121" s="174" t="str">
        <f>IF(技術者名簿!E462="","",技術者名簿!E462)</f>
        <v/>
      </c>
      <c r="K121" s="174" t="str">
        <f>IF(技術者名簿!E462="","",技術者名簿!E463)</f>
        <v/>
      </c>
      <c r="L121" s="174" t="str">
        <f>IF(技術者名簿!E464="","",技術者名簿!E464)</f>
        <v/>
      </c>
      <c r="M121" s="174" t="str">
        <f>IF(技術者名簿!E465="","",技術者名簿!E465)</f>
        <v/>
      </c>
      <c r="N121" s="174"/>
      <c r="O121" s="174"/>
      <c r="P121" s="174"/>
      <c r="Q121" s="174"/>
      <c r="R121" s="174"/>
      <c r="S121" s="174"/>
      <c r="T121" s="174"/>
      <c r="U121" s="174"/>
      <c r="V121" s="174"/>
      <c r="W121" s="175"/>
    </row>
    <row r="122" spans="1:23" ht="12.95" customHeight="1">
      <c r="A122" s="171" t="s">
        <v>809</v>
      </c>
      <c r="B122" s="172">
        <f t="shared" si="1"/>
        <v>466</v>
      </c>
      <c r="C122" s="173" t="s">
        <v>190</v>
      </c>
      <c r="D122" s="173" t="s">
        <v>432</v>
      </c>
      <c r="E122" s="174">
        <v>116</v>
      </c>
      <c r="F122" s="174" t="str">
        <f>IF(技術者名簿!B466="","",1)</f>
        <v/>
      </c>
      <c r="G122" s="174" t="str">
        <f>IF(技術者名簿!B466="","",技術者名簿!B466)</f>
        <v/>
      </c>
      <c r="H122" s="174" t="str">
        <f>IF(技術者名簿!C466="","",技術者名簿!C466)</f>
        <v/>
      </c>
      <c r="I122" s="174" t="str">
        <f>IF(技術者名簿!D466="","",技術者名簿!D466)</f>
        <v/>
      </c>
      <c r="J122" s="174" t="str">
        <f>IF(技術者名簿!E466="","",技術者名簿!E466)</f>
        <v/>
      </c>
      <c r="K122" s="174" t="str">
        <f>IF(技術者名簿!E466="","",技術者名簿!E467)</f>
        <v/>
      </c>
      <c r="L122" s="174" t="str">
        <f>IF(技術者名簿!E468="","",技術者名簿!E468)</f>
        <v/>
      </c>
      <c r="M122" s="174" t="str">
        <f>IF(技術者名簿!E469="","",技術者名簿!E469)</f>
        <v/>
      </c>
      <c r="N122" s="174"/>
      <c r="O122" s="174"/>
      <c r="P122" s="174"/>
      <c r="Q122" s="174"/>
      <c r="R122" s="174"/>
      <c r="S122" s="174"/>
      <c r="T122" s="174"/>
      <c r="U122" s="174"/>
      <c r="V122" s="174"/>
      <c r="W122" s="175"/>
    </row>
    <row r="123" spans="1:23" ht="12.95" customHeight="1">
      <c r="A123" s="171" t="s">
        <v>810</v>
      </c>
      <c r="B123" s="172">
        <f t="shared" si="1"/>
        <v>470</v>
      </c>
      <c r="C123" s="173" t="s">
        <v>190</v>
      </c>
      <c r="D123" s="173" t="s">
        <v>432</v>
      </c>
      <c r="E123" s="174">
        <v>117</v>
      </c>
      <c r="F123" s="174" t="str">
        <f>IF(技術者名簿!B470="","",1)</f>
        <v/>
      </c>
      <c r="G123" s="174" t="str">
        <f>IF(技術者名簿!B470="","",技術者名簿!B470)</f>
        <v/>
      </c>
      <c r="H123" s="174" t="str">
        <f>IF(技術者名簿!C470="","",技術者名簿!C470)</f>
        <v/>
      </c>
      <c r="I123" s="174" t="str">
        <f>IF(技術者名簿!D470="","",技術者名簿!D470)</f>
        <v/>
      </c>
      <c r="J123" s="174" t="str">
        <f>IF(技術者名簿!E470="","",技術者名簿!E470)</f>
        <v/>
      </c>
      <c r="K123" s="174" t="str">
        <f>IF(技術者名簿!E470="","",技術者名簿!E471)</f>
        <v/>
      </c>
      <c r="L123" s="174" t="str">
        <f>IF(技術者名簿!E472="","",技術者名簿!E472)</f>
        <v/>
      </c>
      <c r="M123" s="174" t="str">
        <f>IF(技術者名簿!E473="","",技術者名簿!E473)</f>
        <v/>
      </c>
      <c r="N123" s="174"/>
      <c r="O123" s="174"/>
      <c r="P123" s="174"/>
      <c r="Q123" s="174"/>
      <c r="R123" s="174"/>
      <c r="S123" s="174"/>
      <c r="T123" s="174"/>
      <c r="U123" s="174"/>
      <c r="V123" s="174"/>
      <c r="W123" s="175"/>
    </row>
    <row r="124" spans="1:23" ht="12.95" customHeight="1">
      <c r="A124" s="171" t="s">
        <v>811</v>
      </c>
      <c r="B124" s="172">
        <f t="shared" si="1"/>
        <v>474</v>
      </c>
      <c r="C124" s="173" t="s">
        <v>190</v>
      </c>
      <c r="D124" s="173" t="s">
        <v>432</v>
      </c>
      <c r="E124" s="174">
        <v>118</v>
      </c>
      <c r="F124" s="174" t="str">
        <f>IF(技術者名簿!B474="","",1)</f>
        <v/>
      </c>
      <c r="G124" s="174" t="str">
        <f>IF(技術者名簿!B474="","",技術者名簿!B474)</f>
        <v/>
      </c>
      <c r="H124" s="174" t="str">
        <f>IF(技術者名簿!C474="","",技術者名簿!C474)</f>
        <v/>
      </c>
      <c r="I124" s="174" t="str">
        <f>IF(技術者名簿!D474="","",技術者名簿!D474)</f>
        <v/>
      </c>
      <c r="J124" s="174" t="str">
        <f>IF(技術者名簿!E474="","",技術者名簿!E474)</f>
        <v/>
      </c>
      <c r="K124" s="174" t="str">
        <f>IF(技術者名簿!E474="","",技術者名簿!E475)</f>
        <v/>
      </c>
      <c r="L124" s="174" t="str">
        <f>IF(技術者名簿!E476="","",技術者名簿!E476)</f>
        <v/>
      </c>
      <c r="M124" s="174" t="str">
        <f>IF(技術者名簿!E477="","",技術者名簿!E477)</f>
        <v/>
      </c>
      <c r="N124" s="174"/>
      <c r="O124" s="174"/>
      <c r="P124" s="174"/>
      <c r="Q124" s="174"/>
      <c r="R124" s="174"/>
      <c r="S124" s="174"/>
      <c r="T124" s="174"/>
      <c r="U124" s="174"/>
      <c r="V124" s="174"/>
      <c r="W124" s="175"/>
    </row>
    <row r="125" spans="1:23" ht="12.95" customHeight="1">
      <c r="A125" s="171" t="s">
        <v>812</v>
      </c>
      <c r="B125" s="172">
        <f t="shared" si="1"/>
        <v>478</v>
      </c>
      <c r="C125" s="173" t="s">
        <v>190</v>
      </c>
      <c r="D125" s="173" t="s">
        <v>432</v>
      </c>
      <c r="E125" s="174">
        <v>119</v>
      </c>
      <c r="F125" s="174" t="str">
        <f>IF(技術者名簿!B478="","",1)</f>
        <v/>
      </c>
      <c r="G125" s="174" t="str">
        <f>IF(技術者名簿!B478="","",技術者名簿!B478)</f>
        <v/>
      </c>
      <c r="H125" s="174" t="str">
        <f>IF(技術者名簿!C478="","",技術者名簿!C478)</f>
        <v/>
      </c>
      <c r="I125" s="174" t="str">
        <f>IF(技術者名簿!D478="","",技術者名簿!D478)</f>
        <v/>
      </c>
      <c r="J125" s="174" t="str">
        <f>IF(技術者名簿!E478="","",技術者名簿!E478)</f>
        <v/>
      </c>
      <c r="K125" s="174" t="str">
        <f>IF(技術者名簿!E478="","",技術者名簿!E479)</f>
        <v/>
      </c>
      <c r="L125" s="174" t="str">
        <f>IF(技術者名簿!E480="","",技術者名簿!E480)</f>
        <v/>
      </c>
      <c r="M125" s="174" t="str">
        <f>IF(技術者名簿!E481="","",技術者名簿!E481)</f>
        <v/>
      </c>
      <c r="N125" s="174"/>
      <c r="O125" s="174"/>
      <c r="P125" s="174"/>
      <c r="Q125" s="174"/>
      <c r="R125" s="174"/>
      <c r="S125" s="174"/>
      <c r="T125" s="174"/>
      <c r="U125" s="174"/>
      <c r="V125" s="174"/>
      <c r="W125" s="175"/>
    </row>
    <row r="126" spans="1:23" ht="12.95" customHeight="1">
      <c r="A126" s="176" t="s">
        <v>813</v>
      </c>
      <c r="B126" s="177">
        <f t="shared" si="1"/>
        <v>482</v>
      </c>
      <c r="C126" s="178" t="s">
        <v>190</v>
      </c>
      <c r="D126" s="178" t="s">
        <v>432</v>
      </c>
      <c r="E126" s="179">
        <v>120</v>
      </c>
      <c r="F126" s="179" t="str">
        <f>IF(技術者名簿!B482="","",1)</f>
        <v/>
      </c>
      <c r="G126" s="179" t="str">
        <f>IF(技術者名簿!B482="","",技術者名簿!B482)</f>
        <v/>
      </c>
      <c r="H126" s="179" t="str">
        <f>IF(技術者名簿!C482="","",技術者名簿!C482)</f>
        <v/>
      </c>
      <c r="I126" s="179" t="str">
        <f>IF(技術者名簿!D482="","",技術者名簿!D482)</f>
        <v/>
      </c>
      <c r="J126" s="179" t="str">
        <f>IF(技術者名簿!E482="","",技術者名簿!E482)</f>
        <v/>
      </c>
      <c r="K126" s="179" t="str">
        <f>IF(技術者名簿!E482="","",技術者名簿!E483)</f>
        <v/>
      </c>
      <c r="L126" s="179" t="str">
        <f>IF(技術者名簿!E484="","",技術者名簿!E484)</f>
        <v/>
      </c>
      <c r="M126" s="179" t="str">
        <f>IF(技術者名簿!E485="","",技術者名簿!E485)</f>
        <v/>
      </c>
      <c r="N126" s="179"/>
      <c r="O126" s="179"/>
      <c r="P126" s="179"/>
      <c r="Q126" s="179"/>
      <c r="R126" s="174"/>
      <c r="S126" s="179"/>
      <c r="T126" s="179"/>
      <c r="U126" s="179"/>
      <c r="V126" s="179"/>
      <c r="W126" s="180"/>
    </row>
    <row r="127" spans="1:23" ht="12.95" customHeight="1">
      <c r="A127" s="176" t="s">
        <v>818</v>
      </c>
      <c r="B127" s="172">
        <f t="shared" si="1"/>
        <v>486</v>
      </c>
      <c r="C127" s="178" t="s">
        <v>190</v>
      </c>
      <c r="D127" s="178" t="s">
        <v>432</v>
      </c>
      <c r="E127" s="179">
        <v>121</v>
      </c>
      <c r="F127" s="10" t="str">
        <f>IF(技術者名簿!B486="","",1)</f>
        <v/>
      </c>
      <c r="G127" s="10" t="str">
        <f>IF(技術者名簿!B486="","",技術者名簿!B486)</f>
        <v/>
      </c>
      <c r="H127" s="10" t="str">
        <f>IF(技術者名簿!C486="","",技術者名簿!C486)</f>
        <v/>
      </c>
      <c r="I127" s="10" t="str">
        <f>IF(技術者名簿!D486="","",技術者名簿!D486)</f>
        <v/>
      </c>
      <c r="J127" s="10" t="str">
        <f>IF(技術者名簿!E486="","",技術者名簿!E486)</f>
        <v/>
      </c>
      <c r="K127" s="10" t="str">
        <f>IF(技術者名簿!E486="","",技術者名簿!E487)</f>
        <v/>
      </c>
      <c r="L127" s="10" t="str">
        <f>IF(技術者名簿!E488="","",技術者名簿!E488)</f>
        <v/>
      </c>
      <c r="M127" s="10" t="str">
        <f>IF(技術者名簿!E489="","",技術者名簿!E489)</f>
        <v/>
      </c>
    </row>
    <row r="128" spans="1:23" ht="12.95" customHeight="1">
      <c r="A128" s="176" t="s">
        <v>819</v>
      </c>
      <c r="B128" s="172">
        <f t="shared" si="1"/>
        <v>490</v>
      </c>
      <c r="C128" s="178" t="s">
        <v>190</v>
      </c>
      <c r="D128" s="178" t="s">
        <v>432</v>
      </c>
      <c r="E128" s="179">
        <v>122</v>
      </c>
      <c r="F128" s="10" t="str">
        <f>IF(技術者名簿!B490="","",1)</f>
        <v/>
      </c>
      <c r="G128" s="10" t="str">
        <f>IF(技術者名簿!B490="","",技術者名簿!B490)</f>
        <v/>
      </c>
      <c r="H128" s="10" t="str">
        <f>IF(技術者名簿!C490="","",技術者名簿!C490)</f>
        <v/>
      </c>
      <c r="I128" s="10" t="str">
        <f>IF(技術者名簿!D490="","",技術者名簿!D490)</f>
        <v/>
      </c>
      <c r="J128" s="10" t="str">
        <f>IF(技術者名簿!E490="","",技術者名簿!E490)</f>
        <v/>
      </c>
      <c r="K128" s="10" t="str">
        <f>IF(技術者名簿!E490="","",技術者名簿!E491)</f>
        <v/>
      </c>
      <c r="L128" s="10" t="str">
        <f>IF(技術者名簿!E492="","",技術者名簿!E492)</f>
        <v/>
      </c>
      <c r="M128" s="10" t="str">
        <f>IF(技術者名簿!E493="","",技術者名簿!E493)</f>
        <v/>
      </c>
    </row>
    <row r="129" spans="1:13" ht="12.95" customHeight="1">
      <c r="A129" s="176" t="s">
        <v>820</v>
      </c>
      <c r="B129" s="177">
        <f t="shared" si="1"/>
        <v>494</v>
      </c>
      <c r="C129" s="178" t="s">
        <v>190</v>
      </c>
      <c r="D129" s="178" t="s">
        <v>432</v>
      </c>
      <c r="E129" s="179">
        <v>123</v>
      </c>
      <c r="F129" s="10" t="str">
        <f>IF(技術者名簿!B494="","",1)</f>
        <v/>
      </c>
      <c r="G129" s="10" t="str">
        <f>IF(技術者名簿!B494="","",技術者名簿!B494)</f>
        <v/>
      </c>
      <c r="H129" s="10" t="str">
        <f>IF(技術者名簿!C494="","",技術者名簿!C494)</f>
        <v/>
      </c>
      <c r="I129" s="10" t="str">
        <f>IF(技術者名簿!D494="","",技術者名簿!D494)</f>
        <v/>
      </c>
      <c r="J129" s="10" t="str">
        <f>IF(技術者名簿!E494="","",技術者名簿!E494)</f>
        <v/>
      </c>
      <c r="K129" s="10" t="str">
        <f>IF(技術者名簿!E494="","",技術者名簿!E495)</f>
        <v/>
      </c>
      <c r="L129" s="10" t="str">
        <f>IF(技術者名簿!E496="","",技術者名簿!E496)</f>
        <v/>
      </c>
      <c r="M129" s="10" t="str">
        <f>IF(技術者名簿!E497="","",技術者名簿!E497)</f>
        <v/>
      </c>
    </row>
    <row r="130" spans="1:13" ht="12.95" customHeight="1">
      <c r="A130" s="176" t="s">
        <v>821</v>
      </c>
      <c r="B130" s="172">
        <f t="shared" si="1"/>
        <v>498</v>
      </c>
      <c r="C130" s="178" t="s">
        <v>190</v>
      </c>
      <c r="D130" s="178" t="s">
        <v>432</v>
      </c>
      <c r="E130" s="179">
        <v>124</v>
      </c>
      <c r="F130" s="10" t="str">
        <f>IF(技術者名簿!B498="","",1)</f>
        <v/>
      </c>
      <c r="G130" s="10" t="str">
        <f>IF(技術者名簿!B498="","",技術者名簿!B498)</f>
        <v/>
      </c>
      <c r="H130" s="10" t="str">
        <f>IF(技術者名簿!C498="","",技術者名簿!C498)</f>
        <v/>
      </c>
      <c r="I130" s="10" t="str">
        <f>IF(技術者名簿!D498="","",技術者名簿!D498)</f>
        <v/>
      </c>
      <c r="J130" s="10" t="str">
        <f>IF(技術者名簿!E498="","",技術者名簿!E498)</f>
        <v/>
      </c>
      <c r="K130" s="10" t="str">
        <f>IF(技術者名簿!E498="","",技術者名簿!E499)</f>
        <v/>
      </c>
      <c r="L130" s="10" t="str">
        <f>IF(技術者名簿!E500="","",技術者名簿!E500)</f>
        <v/>
      </c>
      <c r="M130" s="10" t="str">
        <f>IF(技術者名簿!E501="","",技術者名簿!E501)</f>
        <v/>
      </c>
    </row>
    <row r="131" spans="1:13" ht="12.95" customHeight="1">
      <c r="A131" s="176" t="s">
        <v>822</v>
      </c>
      <c r="B131" s="172">
        <f t="shared" si="1"/>
        <v>502</v>
      </c>
      <c r="C131" s="178" t="s">
        <v>190</v>
      </c>
      <c r="D131" s="178" t="s">
        <v>432</v>
      </c>
      <c r="E131" s="179">
        <v>125</v>
      </c>
      <c r="F131" s="10" t="str">
        <f>IF(技術者名簿!B502="","",1)</f>
        <v/>
      </c>
      <c r="G131" s="10" t="str">
        <f>IF(技術者名簿!B502="","",技術者名簿!B502)</f>
        <v/>
      </c>
      <c r="H131" s="10" t="str">
        <f>IF(技術者名簿!C502="","",技術者名簿!C502)</f>
        <v/>
      </c>
      <c r="I131" s="10" t="str">
        <f>IF(技術者名簿!D502="","",技術者名簿!D502)</f>
        <v/>
      </c>
      <c r="J131" s="10" t="str">
        <f>IF(技術者名簿!E502="","",技術者名簿!E502)</f>
        <v/>
      </c>
      <c r="K131" s="10" t="str">
        <f>IF(技術者名簿!E502="","",技術者名簿!E503)</f>
        <v/>
      </c>
      <c r="L131" s="10" t="str">
        <f>IF(技術者名簿!E504="","",技術者名簿!E504)</f>
        <v/>
      </c>
      <c r="M131" s="10" t="str">
        <f>IF(技術者名簿!E505="","",技術者名簿!E505)</f>
        <v/>
      </c>
    </row>
    <row r="132" spans="1:13" ht="12.95" customHeight="1">
      <c r="A132" s="176" t="s">
        <v>823</v>
      </c>
      <c r="B132" s="177">
        <f t="shared" si="1"/>
        <v>506</v>
      </c>
      <c r="C132" s="178" t="s">
        <v>190</v>
      </c>
      <c r="D132" s="178" t="s">
        <v>432</v>
      </c>
      <c r="E132" s="179">
        <v>126</v>
      </c>
      <c r="F132" s="10" t="str">
        <f>IF(技術者名簿!B506="","",1)</f>
        <v/>
      </c>
      <c r="G132" s="10" t="str">
        <f>IF(技術者名簿!B506="","",技術者名簿!B506)</f>
        <v/>
      </c>
      <c r="H132" s="10" t="str">
        <f>IF(技術者名簿!C506="","",技術者名簿!C506)</f>
        <v/>
      </c>
      <c r="I132" s="10" t="str">
        <f>IF(技術者名簿!D506="","",技術者名簿!D506)</f>
        <v/>
      </c>
      <c r="J132" s="10" t="str">
        <f>IF(技術者名簿!E506="","",技術者名簿!E506)</f>
        <v/>
      </c>
      <c r="K132" s="10" t="str">
        <f>IF(技術者名簿!E506="","",技術者名簿!E507)</f>
        <v/>
      </c>
      <c r="L132" s="10" t="str">
        <f>IF(技術者名簿!E508="","",技術者名簿!E508)</f>
        <v/>
      </c>
      <c r="M132" s="10" t="str">
        <f>IF(技術者名簿!E509="","",技術者名簿!E509)</f>
        <v/>
      </c>
    </row>
    <row r="133" spans="1:13" ht="12.95" customHeight="1">
      <c r="A133" s="176" t="s">
        <v>824</v>
      </c>
      <c r="B133" s="172">
        <f t="shared" si="1"/>
        <v>510</v>
      </c>
      <c r="C133" s="178" t="s">
        <v>190</v>
      </c>
      <c r="D133" s="178" t="s">
        <v>432</v>
      </c>
      <c r="E133" s="179">
        <v>127</v>
      </c>
      <c r="F133" s="10" t="str">
        <f>IF(技術者名簿!B510="","",1)</f>
        <v/>
      </c>
      <c r="G133" s="10" t="str">
        <f>IF(技術者名簿!B510="","",技術者名簿!B510)</f>
        <v/>
      </c>
      <c r="H133" s="10" t="str">
        <f>IF(技術者名簿!C510="","",技術者名簿!C510)</f>
        <v/>
      </c>
      <c r="I133" s="10" t="str">
        <f>IF(技術者名簿!D510="","",技術者名簿!D510)</f>
        <v/>
      </c>
      <c r="J133" s="10" t="str">
        <f>IF(技術者名簿!E510="","",技術者名簿!E510)</f>
        <v/>
      </c>
      <c r="K133" s="10" t="str">
        <f>IF(技術者名簿!E510="","",技術者名簿!E511)</f>
        <v/>
      </c>
      <c r="L133" s="10" t="str">
        <f>IF(技術者名簿!E512="","",技術者名簿!E512)</f>
        <v/>
      </c>
      <c r="M133" s="10" t="str">
        <f>IF(技術者名簿!E513="","",技術者名簿!E513)</f>
        <v/>
      </c>
    </row>
    <row r="134" spans="1:13" ht="12.95" customHeight="1">
      <c r="A134" s="176" t="s">
        <v>825</v>
      </c>
      <c r="B134" s="172">
        <f t="shared" si="1"/>
        <v>514</v>
      </c>
      <c r="C134" s="178" t="s">
        <v>190</v>
      </c>
      <c r="D134" s="178" t="s">
        <v>432</v>
      </c>
      <c r="E134" s="179">
        <v>128</v>
      </c>
      <c r="F134" s="10" t="str">
        <f>IF(技術者名簿!B514="","",1)</f>
        <v/>
      </c>
      <c r="G134" s="10" t="str">
        <f>IF(技術者名簿!B514="","",技術者名簿!B514)</f>
        <v/>
      </c>
      <c r="H134" s="10" t="str">
        <f>IF(技術者名簿!C514="","",技術者名簿!C514)</f>
        <v/>
      </c>
      <c r="I134" s="10" t="str">
        <f>IF(技術者名簿!D514="","",技術者名簿!D514)</f>
        <v/>
      </c>
      <c r="J134" s="10" t="str">
        <f>IF(技術者名簿!E514="","",技術者名簿!E514)</f>
        <v/>
      </c>
      <c r="K134" s="10" t="str">
        <f>IF(技術者名簿!E514="","",技術者名簿!E515)</f>
        <v/>
      </c>
      <c r="L134" s="10" t="str">
        <f>IF(技術者名簿!E516="","",技術者名簿!E516)</f>
        <v/>
      </c>
      <c r="M134" s="10" t="str">
        <f>IF(技術者名簿!E517="","",技術者名簿!E517)</f>
        <v/>
      </c>
    </row>
    <row r="135" spans="1:13" ht="12.95" customHeight="1">
      <c r="A135" s="176" t="s">
        <v>826</v>
      </c>
      <c r="B135" s="177">
        <f t="shared" si="1"/>
        <v>518</v>
      </c>
      <c r="C135" s="178" t="s">
        <v>190</v>
      </c>
      <c r="D135" s="178" t="s">
        <v>432</v>
      </c>
      <c r="E135" s="179">
        <v>129</v>
      </c>
      <c r="F135" s="10" t="str">
        <f>IF(技術者名簿!B518="","",1)</f>
        <v/>
      </c>
      <c r="G135" s="10" t="str">
        <f>IF(技術者名簿!B518="","",技術者名簿!B518)</f>
        <v/>
      </c>
      <c r="H135" s="10" t="str">
        <f>IF(技術者名簿!C518="","",技術者名簿!C518)</f>
        <v/>
      </c>
      <c r="I135" s="10" t="str">
        <f>IF(技術者名簿!D518="","",技術者名簿!D518)</f>
        <v/>
      </c>
      <c r="J135" s="10" t="str">
        <f>IF(技術者名簿!E518="","",技術者名簿!E518)</f>
        <v/>
      </c>
      <c r="K135" s="10" t="str">
        <f>IF(技術者名簿!E518="","",技術者名簿!E519)</f>
        <v/>
      </c>
      <c r="L135" s="10" t="str">
        <f>IF(技術者名簿!E520="","",技術者名簿!E520)</f>
        <v/>
      </c>
      <c r="M135" s="10" t="str">
        <f>IF(技術者名簿!E521="","",技術者名簿!E521)</f>
        <v/>
      </c>
    </row>
    <row r="136" spans="1:13" ht="12.95" customHeight="1">
      <c r="A136" s="176" t="s">
        <v>827</v>
      </c>
      <c r="B136" s="172">
        <f t="shared" si="1"/>
        <v>522</v>
      </c>
      <c r="C136" s="178" t="s">
        <v>190</v>
      </c>
      <c r="D136" s="178" t="s">
        <v>432</v>
      </c>
      <c r="E136" s="179">
        <v>130</v>
      </c>
      <c r="F136" s="10" t="str">
        <f>IF(技術者名簿!B522="","",1)</f>
        <v/>
      </c>
      <c r="G136" s="10" t="str">
        <f>IF(技術者名簿!B522="","",技術者名簿!B522)</f>
        <v/>
      </c>
      <c r="H136" s="10" t="str">
        <f>IF(技術者名簿!C522="","",技術者名簿!C522)</f>
        <v/>
      </c>
      <c r="I136" s="10" t="str">
        <f>IF(技術者名簿!D522="","",技術者名簿!D522)</f>
        <v/>
      </c>
      <c r="J136" s="10" t="str">
        <f>IF(技術者名簿!E522="","",技術者名簿!E522)</f>
        <v/>
      </c>
      <c r="K136" s="10" t="str">
        <f>IF(技術者名簿!E522="","",技術者名簿!E523)</f>
        <v/>
      </c>
      <c r="L136" s="10" t="str">
        <f>IF(技術者名簿!E524="","",技術者名簿!E524)</f>
        <v/>
      </c>
      <c r="M136" s="10" t="str">
        <f>IF(技術者名簿!E525="","",技術者名簿!E525)</f>
        <v/>
      </c>
    </row>
    <row r="137" spans="1:13" ht="12.95" customHeight="1">
      <c r="A137" s="176" t="s">
        <v>828</v>
      </c>
      <c r="B137" s="172">
        <f t="shared" ref="B137:B156" si="2">B136+4</f>
        <v>526</v>
      </c>
      <c r="C137" s="178" t="s">
        <v>190</v>
      </c>
      <c r="D137" s="178" t="s">
        <v>432</v>
      </c>
      <c r="E137" s="179">
        <v>131</v>
      </c>
      <c r="F137" s="10" t="str">
        <f>IF(技術者名簿!B526="","",1)</f>
        <v/>
      </c>
      <c r="G137" s="10" t="str">
        <f>IF(技術者名簿!B526="","",技術者名簿!B526)</f>
        <v/>
      </c>
      <c r="H137" s="10" t="str">
        <f>IF(技術者名簿!C526="","",技術者名簿!C526)</f>
        <v/>
      </c>
      <c r="I137" s="10" t="str">
        <f>IF(技術者名簿!D526="","",技術者名簿!D526)</f>
        <v/>
      </c>
      <c r="J137" s="10" t="str">
        <f>IF(技術者名簿!E526="","",技術者名簿!E526)</f>
        <v/>
      </c>
      <c r="K137" s="10" t="str">
        <f>IF(技術者名簿!E526="","",技術者名簿!E527)</f>
        <v/>
      </c>
      <c r="L137" s="10" t="str">
        <f>IF(技術者名簿!E528="","",技術者名簿!E528)</f>
        <v/>
      </c>
      <c r="M137" s="10" t="str">
        <f>IF(技術者名簿!E529="","",技術者名簿!E529)</f>
        <v/>
      </c>
    </row>
    <row r="138" spans="1:13" ht="12.95" customHeight="1">
      <c r="A138" s="176" t="s">
        <v>829</v>
      </c>
      <c r="B138" s="177">
        <f t="shared" si="2"/>
        <v>530</v>
      </c>
      <c r="C138" s="178" t="s">
        <v>190</v>
      </c>
      <c r="D138" s="178" t="s">
        <v>432</v>
      </c>
      <c r="E138" s="179">
        <v>132</v>
      </c>
      <c r="F138" s="10" t="str">
        <f>IF(技術者名簿!B530="","",1)</f>
        <v/>
      </c>
      <c r="G138" s="10" t="str">
        <f>IF(技術者名簿!B530="","",技術者名簿!B530)</f>
        <v/>
      </c>
      <c r="H138" s="10" t="str">
        <f>IF(技術者名簿!C530="","",技術者名簿!C530)</f>
        <v/>
      </c>
      <c r="I138" s="10" t="str">
        <f>IF(技術者名簿!D530="","",技術者名簿!D530)</f>
        <v/>
      </c>
      <c r="J138" s="10" t="str">
        <f>IF(技術者名簿!E530="","",技術者名簿!E530)</f>
        <v/>
      </c>
      <c r="K138" s="10" t="str">
        <f>IF(技術者名簿!E530="","",技術者名簿!E531)</f>
        <v/>
      </c>
      <c r="L138" s="10" t="str">
        <f>IF(技術者名簿!E532="","",技術者名簿!E532)</f>
        <v/>
      </c>
      <c r="M138" s="10" t="str">
        <f>IF(技術者名簿!E533="","",技術者名簿!E533)</f>
        <v/>
      </c>
    </row>
    <row r="139" spans="1:13" ht="12.95" customHeight="1">
      <c r="A139" s="176" t="s">
        <v>830</v>
      </c>
      <c r="B139" s="172">
        <f t="shared" si="2"/>
        <v>534</v>
      </c>
      <c r="C139" s="178" t="s">
        <v>190</v>
      </c>
      <c r="D139" s="178" t="s">
        <v>432</v>
      </c>
      <c r="E139" s="179">
        <v>133</v>
      </c>
      <c r="F139" s="10" t="str">
        <f>IF(技術者名簿!B534="","",1)</f>
        <v/>
      </c>
      <c r="G139" s="10" t="str">
        <f>IF(技術者名簿!B534="","",技術者名簿!B534)</f>
        <v/>
      </c>
      <c r="H139" s="10" t="str">
        <f>IF(技術者名簿!C534="","",技術者名簿!C534)</f>
        <v/>
      </c>
      <c r="I139" s="10" t="str">
        <f>IF(技術者名簿!D534="","",技術者名簿!D534)</f>
        <v/>
      </c>
      <c r="J139" s="10" t="str">
        <f>IF(技術者名簿!E534="","",技術者名簿!E534)</f>
        <v/>
      </c>
      <c r="K139" s="10" t="str">
        <f>IF(技術者名簿!E534="","",技術者名簿!E535)</f>
        <v/>
      </c>
      <c r="L139" s="10" t="str">
        <f>IF(技術者名簿!E536="","",技術者名簿!E536)</f>
        <v/>
      </c>
      <c r="M139" s="10" t="str">
        <f>IF(技術者名簿!E537="","",技術者名簿!E537)</f>
        <v/>
      </c>
    </row>
    <row r="140" spans="1:13" ht="12.95" customHeight="1">
      <c r="A140" s="176" t="s">
        <v>831</v>
      </c>
      <c r="B140" s="172">
        <f t="shared" si="2"/>
        <v>538</v>
      </c>
      <c r="C140" s="178" t="s">
        <v>190</v>
      </c>
      <c r="D140" s="178" t="s">
        <v>432</v>
      </c>
      <c r="E140" s="179">
        <v>134</v>
      </c>
      <c r="F140" s="10" t="str">
        <f>IF(技術者名簿!B538="","",1)</f>
        <v/>
      </c>
      <c r="G140" s="10" t="str">
        <f>IF(技術者名簿!B538="","",技術者名簿!B538)</f>
        <v/>
      </c>
      <c r="H140" s="10" t="str">
        <f>IF(技術者名簿!C538="","",技術者名簿!C538)</f>
        <v/>
      </c>
      <c r="I140" s="10" t="str">
        <f>IF(技術者名簿!D538="","",技術者名簿!D538)</f>
        <v/>
      </c>
      <c r="J140" s="10" t="str">
        <f>IF(技術者名簿!E538="","",技術者名簿!E538)</f>
        <v/>
      </c>
      <c r="K140" s="10" t="str">
        <f>IF(技術者名簿!E538="","",技術者名簿!E539)</f>
        <v/>
      </c>
      <c r="L140" s="10" t="str">
        <f>IF(技術者名簿!E540="","",技術者名簿!E540)</f>
        <v/>
      </c>
      <c r="M140" s="10" t="str">
        <f>IF(技術者名簿!E541="","",技術者名簿!E541)</f>
        <v/>
      </c>
    </row>
    <row r="141" spans="1:13" ht="12.95" customHeight="1">
      <c r="A141" s="176" t="s">
        <v>832</v>
      </c>
      <c r="B141" s="177">
        <f t="shared" si="2"/>
        <v>542</v>
      </c>
      <c r="C141" s="178" t="s">
        <v>190</v>
      </c>
      <c r="D141" s="178" t="s">
        <v>432</v>
      </c>
      <c r="E141" s="179">
        <v>135</v>
      </c>
      <c r="F141" s="10" t="str">
        <f>IF(技術者名簿!B542="","",1)</f>
        <v/>
      </c>
      <c r="G141" s="10" t="str">
        <f>IF(技術者名簿!B542="","",技術者名簿!B542)</f>
        <v/>
      </c>
      <c r="H141" s="10" t="str">
        <f>IF(技術者名簿!C542="","",技術者名簿!C542)</f>
        <v/>
      </c>
      <c r="I141" s="10" t="str">
        <f>IF(技術者名簿!D542="","",技術者名簿!D542)</f>
        <v/>
      </c>
      <c r="J141" s="10" t="str">
        <f>IF(技術者名簿!E542="","",技術者名簿!E542)</f>
        <v/>
      </c>
      <c r="K141" s="10" t="str">
        <f>IF(技術者名簿!E542="","",技術者名簿!E543)</f>
        <v/>
      </c>
      <c r="L141" s="10" t="str">
        <f>IF(技術者名簿!E544="","",技術者名簿!E544)</f>
        <v/>
      </c>
      <c r="M141" s="10" t="str">
        <f>IF(技術者名簿!E545="","",技術者名簿!E545)</f>
        <v/>
      </c>
    </row>
    <row r="142" spans="1:13" ht="12.95" customHeight="1">
      <c r="A142" s="176" t="s">
        <v>833</v>
      </c>
      <c r="B142" s="172">
        <f t="shared" si="2"/>
        <v>546</v>
      </c>
      <c r="C142" s="178" t="s">
        <v>190</v>
      </c>
      <c r="D142" s="178" t="s">
        <v>432</v>
      </c>
      <c r="E142" s="179">
        <v>136</v>
      </c>
      <c r="F142" s="10" t="str">
        <f>IF(技術者名簿!B546="","",1)</f>
        <v/>
      </c>
      <c r="G142" s="10" t="str">
        <f>IF(技術者名簿!B546="","",技術者名簿!B546)</f>
        <v/>
      </c>
      <c r="H142" s="10" t="str">
        <f>IF(技術者名簿!C546="","",技術者名簿!C546)</f>
        <v/>
      </c>
      <c r="I142" s="10" t="str">
        <f>IF(技術者名簿!D546="","",技術者名簿!D546)</f>
        <v/>
      </c>
      <c r="J142" s="10" t="str">
        <f>IF(技術者名簿!E546="","",技術者名簿!E546)</f>
        <v/>
      </c>
      <c r="K142" s="10" t="str">
        <f>IF(技術者名簿!E546="","",技術者名簿!E547)</f>
        <v/>
      </c>
      <c r="L142" s="10" t="str">
        <f>IF(技術者名簿!E548="","",技術者名簿!E548)</f>
        <v/>
      </c>
      <c r="M142" s="10" t="str">
        <f>IF(技術者名簿!E549="","",技術者名簿!E549)</f>
        <v/>
      </c>
    </row>
    <row r="143" spans="1:13" ht="12.95" customHeight="1">
      <c r="A143" s="176" t="s">
        <v>834</v>
      </c>
      <c r="B143" s="172">
        <f t="shared" si="2"/>
        <v>550</v>
      </c>
      <c r="C143" s="178" t="s">
        <v>190</v>
      </c>
      <c r="D143" s="178" t="s">
        <v>432</v>
      </c>
      <c r="E143" s="179">
        <v>137</v>
      </c>
      <c r="F143" s="10" t="str">
        <f>IF(技術者名簿!B550="","",1)</f>
        <v/>
      </c>
      <c r="G143" s="10" t="str">
        <f>IF(技術者名簿!B550="","",技術者名簿!B550)</f>
        <v/>
      </c>
      <c r="H143" s="10" t="str">
        <f>IF(技術者名簿!C550="","",技術者名簿!C550)</f>
        <v/>
      </c>
      <c r="I143" s="10" t="str">
        <f>IF(技術者名簿!D550="","",技術者名簿!D550)</f>
        <v/>
      </c>
      <c r="J143" s="10" t="str">
        <f>IF(技術者名簿!E550="","",技術者名簿!E550)</f>
        <v/>
      </c>
      <c r="K143" s="10" t="str">
        <f>IF(技術者名簿!E550="","",技術者名簿!E551)</f>
        <v/>
      </c>
      <c r="L143" s="10" t="str">
        <f>IF(技術者名簿!E552="","",技術者名簿!E552)</f>
        <v/>
      </c>
      <c r="M143" s="10" t="str">
        <f>IF(技術者名簿!E553="","",技術者名簿!E553)</f>
        <v/>
      </c>
    </row>
    <row r="144" spans="1:13" ht="12.95" customHeight="1">
      <c r="A144" s="176" t="s">
        <v>835</v>
      </c>
      <c r="B144" s="177">
        <f t="shared" si="2"/>
        <v>554</v>
      </c>
      <c r="C144" s="178" t="s">
        <v>190</v>
      </c>
      <c r="D144" s="178" t="s">
        <v>432</v>
      </c>
      <c r="E144" s="179">
        <v>138</v>
      </c>
      <c r="F144" s="10" t="str">
        <f>IF(技術者名簿!B554="","",1)</f>
        <v/>
      </c>
      <c r="G144" s="10" t="str">
        <f>IF(技術者名簿!B554="","",技術者名簿!B554)</f>
        <v/>
      </c>
      <c r="H144" s="10" t="str">
        <f>IF(技術者名簿!C554="","",技術者名簿!C554)</f>
        <v/>
      </c>
      <c r="I144" s="10" t="str">
        <f>IF(技術者名簿!D554="","",技術者名簿!D554)</f>
        <v/>
      </c>
      <c r="J144" s="10" t="str">
        <f>IF(技術者名簿!E554="","",技術者名簿!E554)</f>
        <v/>
      </c>
      <c r="K144" s="10" t="str">
        <f>IF(技術者名簿!E554="","",技術者名簿!E555)</f>
        <v/>
      </c>
      <c r="L144" s="10" t="str">
        <f>IF(技術者名簿!E556="","",技術者名簿!E556)</f>
        <v/>
      </c>
      <c r="M144" s="10" t="str">
        <f>IF(技術者名簿!E557="","",技術者名簿!E557)</f>
        <v/>
      </c>
    </row>
    <row r="145" spans="1:13" ht="12.95" customHeight="1">
      <c r="A145" s="176" t="s">
        <v>836</v>
      </c>
      <c r="B145" s="172">
        <f t="shared" si="2"/>
        <v>558</v>
      </c>
      <c r="C145" s="178" t="s">
        <v>190</v>
      </c>
      <c r="D145" s="178" t="s">
        <v>432</v>
      </c>
      <c r="E145" s="179">
        <v>139</v>
      </c>
      <c r="F145" s="10" t="str">
        <f>IF(技術者名簿!B558="","",1)</f>
        <v/>
      </c>
      <c r="G145" s="10" t="str">
        <f>IF(技術者名簿!B558="","",技術者名簿!B558)</f>
        <v/>
      </c>
      <c r="H145" s="10" t="str">
        <f>IF(技術者名簿!C558="","",技術者名簿!C558)</f>
        <v/>
      </c>
      <c r="I145" s="10" t="str">
        <f>IF(技術者名簿!D558="","",技術者名簿!D558)</f>
        <v/>
      </c>
      <c r="J145" s="10" t="str">
        <f>IF(技術者名簿!E558="","",技術者名簿!E558)</f>
        <v/>
      </c>
      <c r="K145" s="10" t="str">
        <f>IF(技術者名簿!E558="","",技術者名簿!E559)</f>
        <v/>
      </c>
      <c r="L145" s="10" t="str">
        <f>IF(技術者名簿!E560="","",技術者名簿!E560)</f>
        <v/>
      </c>
      <c r="M145" s="10" t="str">
        <f>IF(技術者名簿!E561="","",技術者名簿!E561)</f>
        <v/>
      </c>
    </row>
    <row r="146" spans="1:13" ht="12.95" customHeight="1">
      <c r="A146" s="176" t="s">
        <v>837</v>
      </c>
      <c r="B146" s="172">
        <f t="shared" si="2"/>
        <v>562</v>
      </c>
      <c r="C146" s="178" t="s">
        <v>190</v>
      </c>
      <c r="D146" s="178" t="s">
        <v>432</v>
      </c>
      <c r="E146" s="179">
        <v>140</v>
      </c>
      <c r="F146" s="10" t="str">
        <f>IF(技術者名簿!B562="","",1)</f>
        <v/>
      </c>
      <c r="G146" s="10" t="str">
        <f>IF(技術者名簿!B562="","",技術者名簿!B562)</f>
        <v/>
      </c>
      <c r="H146" s="10" t="str">
        <f>IF(技術者名簿!C562="","",技術者名簿!C562)</f>
        <v/>
      </c>
      <c r="I146" s="10" t="str">
        <f>IF(技術者名簿!D562="","",技術者名簿!D562)</f>
        <v/>
      </c>
      <c r="J146" s="10" t="str">
        <f>IF(技術者名簿!E562="","",技術者名簿!E562)</f>
        <v/>
      </c>
      <c r="K146" s="10" t="str">
        <f>IF(技術者名簿!E562="","",技術者名簿!E563)</f>
        <v/>
      </c>
      <c r="L146" s="10" t="str">
        <f>IF(技術者名簿!E564="","",技術者名簿!E564)</f>
        <v/>
      </c>
      <c r="M146" s="10" t="str">
        <f>IF(技術者名簿!E565="","",技術者名簿!E565)</f>
        <v/>
      </c>
    </row>
    <row r="147" spans="1:13" ht="12.95" customHeight="1">
      <c r="A147" s="176" t="s">
        <v>838</v>
      </c>
      <c r="B147" s="177">
        <f t="shared" si="2"/>
        <v>566</v>
      </c>
      <c r="C147" s="178" t="s">
        <v>190</v>
      </c>
      <c r="D147" s="178" t="s">
        <v>432</v>
      </c>
      <c r="E147" s="179">
        <v>141</v>
      </c>
      <c r="F147" s="10" t="str">
        <f>IF(技術者名簿!B566="","",1)</f>
        <v/>
      </c>
      <c r="G147" s="10" t="str">
        <f>IF(技術者名簿!B566="","",技術者名簿!B566)</f>
        <v/>
      </c>
      <c r="H147" s="10" t="str">
        <f>IF(技術者名簿!C566="","",技術者名簿!C566)</f>
        <v/>
      </c>
      <c r="I147" s="10" t="str">
        <f>IF(技術者名簿!D566="","",技術者名簿!D566)</f>
        <v/>
      </c>
      <c r="J147" s="10" t="str">
        <f>IF(技術者名簿!E566="","",技術者名簿!E566)</f>
        <v/>
      </c>
      <c r="K147" s="10" t="str">
        <f>IF(技術者名簿!E566="","",技術者名簿!E567)</f>
        <v/>
      </c>
      <c r="L147" s="10" t="str">
        <f>IF(技術者名簿!E568="","",技術者名簿!E568)</f>
        <v/>
      </c>
      <c r="M147" s="10" t="str">
        <f>IF(技術者名簿!E569="","",技術者名簿!E569)</f>
        <v/>
      </c>
    </row>
    <row r="148" spans="1:13" ht="12.95" customHeight="1">
      <c r="A148" s="176" t="s">
        <v>839</v>
      </c>
      <c r="B148" s="172">
        <f t="shared" si="2"/>
        <v>570</v>
      </c>
      <c r="C148" s="178" t="s">
        <v>190</v>
      </c>
      <c r="D148" s="178" t="s">
        <v>432</v>
      </c>
      <c r="E148" s="179">
        <v>142</v>
      </c>
      <c r="F148" s="10" t="str">
        <f>IF(技術者名簿!B570="","",1)</f>
        <v/>
      </c>
      <c r="G148" s="10" t="str">
        <f>IF(技術者名簿!B570="","",技術者名簿!B570)</f>
        <v/>
      </c>
      <c r="H148" s="10" t="str">
        <f>IF(技術者名簿!C570="","",技術者名簿!C570)</f>
        <v/>
      </c>
      <c r="I148" s="10" t="str">
        <f>IF(技術者名簿!D570="","",技術者名簿!D570)</f>
        <v/>
      </c>
      <c r="J148" s="10" t="str">
        <f>IF(技術者名簿!E570="","",技術者名簿!E570)</f>
        <v/>
      </c>
      <c r="K148" s="10" t="str">
        <f>IF(技術者名簿!E570="","",技術者名簿!E571)</f>
        <v/>
      </c>
      <c r="L148" s="10" t="str">
        <f>IF(技術者名簿!E572="","",技術者名簿!E572)</f>
        <v/>
      </c>
      <c r="M148" s="10" t="str">
        <f>IF(技術者名簿!E573="","",技術者名簿!E573)</f>
        <v/>
      </c>
    </row>
    <row r="149" spans="1:13" ht="12.95" customHeight="1">
      <c r="A149" s="176" t="s">
        <v>840</v>
      </c>
      <c r="B149" s="172">
        <f t="shared" si="2"/>
        <v>574</v>
      </c>
      <c r="C149" s="178" t="s">
        <v>190</v>
      </c>
      <c r="D149" s="178" t="s">
        <v>432</v>
      </c>
      <c r="E149" s="179">
        <v>143</v>
      </c>
      <c r="F149" s="10" t="str">
        <f>IF(技術者名簿!B574="","",1)</f>
        <v/>
      </c>
      <c r="G149" s="10" t="str">
        <f>IF(技術者名簿!B574="","",技術者名簿!B574)</f>
        <v/>
      </c>
      <c r="H149" s="10" t="str">
        <f>IF(技術者名簿!C574="","",技術者名簿!C574)</f>
        <v/>
      </c>
      <c r="I149" s="10" t="str">
        <f>IF(技術者名簿!D574="","",技術者名簿!D574)</f>
        <v/>
      </c>
      <c r="J149" s="10" t="str">
        <f>IF(技術者名簿!E574="","",技術者名簿!E574)</f>
        <v/>
      </c>
      <c r="K149" s="10" t="str">
        <f>IF(技術者名簿!E574="","",技術者名簿!E575)</f>
        <v/>
      </c>
      <c r="L149" s="10" t="str">
        <f>IF(技術者名簿!E576="","",技術者名簿!E576)</f>
        <v/>
      </c>
      <c r="M149" s="10" t="str">
        <f>IF(技術者名簿!E577="","",技術者名簿!E577)</f>
        <v/>
      </c>
    </row>
    <row r="150" spans="1:13" ht="12.95" customHeight="1">
      <c r="A150" s="176" t="s">
        <v>841</v>
      </c>
      <c r="B150" s="177">
        <f t="shared" si="2"/>
        <v>578</v>
      </c>
      <c r="C150" s="178" t="s">
        <v>190</v>
      </c>
      <c r="D150" s="178" t="s">
        <v>432</v>
      </c>
      <c r="E150" s="179">
        <v>144</v>
      </c>
      <c r="F150" s="10" t="str">
        <f>IF(技術者名簿!B578="","",1)</f>
        <v/>
      </c>
      <c r="G150" s="10" t="str">
        <f>IF(技術者名簿!B578="","",技術者名簿!B578)</f>
        <v/>
      </c>
      <c r="H150" s="10" t="str">
        <f>IF(技術者名簿!C578="","",技術者名簿!C578)</f>
        <v/>
      </c>
      <c r="I150" s="10" t="str">
        <f>IF(技術者名簿!D578="","",技術者名簿!D578)</f>
        <v/>
      </c>
      <c r="J150" s="10" t="str">
        <f>IF(技術者名簿!E578="","",技術者名簿!E578)</f>
        <v/>
      </c>
      <c r="K150" s="10" t="str">
        <f>IF(技術者名簿!E578="","",技術者名簿!E579)</f>
        <v/>
      </c>
      <c r="L150" s="10" t="str">
        <f>IF(技術者名簿!E580="","",技術者名簿!E580)</f>
        <v/>
      </c>
      <c r="M150" s="10" t="str">
        <f>IF(技術者名簿!E581="","",技術者名簿!E581)</f>
        <v/>
      </c>
    </row>
    <row r="151" spans="1:13" ht="12.95" customHeight="1">
      <c r="A151" s="176" t="s">
        <v>842</v>
      </c>
      <c r="B151" s="172">
        <f t="shared" si="2"/>
        <v>582</v>
      </c>
      <c r="C151" s="178" t="s">
        <v>190</v>
      </c>
      <c r="D151" s="178" t="s">
        <v>432</v>
      </c>
      <c r="E151" s="179">
        <v>145</v>
      </c>
      <c r="F151" s="10" t="str">
        <f>IF(技術者名簿!B582="","",1)</f>
        <v/>
      </c>
      <c r="G151" s="10" t="str">
        <f>IF(技術者名簿!B582="","",技術者名簿!B582)</f>
        <v/>
      </c>
      <c r="H151" s="10" t="str">
        <f>IF(技術者名簿!C582="","",技術者名簿!C582)</f>
        <v/>
      </c>
      <c r="I151" s="10" t="str">
        <f>IF(技術者名簿!D582="","",技術者名簿!D582)</f>
        <v/>
      </c>
      <c r="J151" s="10" t="str">
        <f>IF(技術者名簿!E582="","",技術者名簿!E582)</f>
        <v/>
      </c>
      <c r="K151" s="10" t="str">
        <f>IF(技術者名簿!E582="","",技術者名簿!E583)</f>
        <v/>
      </c>
      <c r="L151" s="10" t="str">
        <f>IF(技術者名簿!E584="","",技術者名簿!E584)</f>
        <v/>
      </c>
      <c r="M151" s="10" t="str">
        <f>IF(技術者名簿!E585="","",技術者名簿!E585)</f>
        <v/>
      </c>
    </row>
    <row r="152" spans="1:13" ht="12.95" customHeight="1">
      <c r="A152" s="176" t="s">
        <v>843</v>
      </c>
      <c r="B152" s="172">
        <f t="shared" si="2"/>
        <v>586</v>
      </c>
      <c r="C152" s="178" t="s">
        <v>190</v>
      </c>
      <c r="D152" s="178" t="s">
        <v>432</v>
      </c>
      <c r="E152" s="179">
        <v>146</v>
      </c>
      <c r="F152" s="10" t="str">
        <f>IF(技術者名簿!B586="","",1)</f>
        <v/>
      </c>
      <c r="G152" s="10" t="str">
        <f>IF(技術者名簿!B586="","",技術者名簿!B586)</f>
        <v/>
      </c>
      <c r="H152" s="10" t="str">
        <f>IF(技術者名簿!C586="","",技術者名簿!C586)</f>
        <v/>
      </c>
      <c r="I152" s="10" t="str">
        <f>IF(技術者名簿!D586="","",技術者名簿!D586)</f>
        <v/>
      </c>
      <c r="J152" s="10" t="str">
        <f>IF(技術者名簿!E586="","",技術者名簿!E586)</f>
        <v/>
      </c>
      <c r="K152" s="10" t="str">
        <f>IF(技術者名簿!E586="","",技術者名簿!E587)</f>
        <v/>
      </c>
      <c r="L152" s="10" t="str">
        <f>IF(技術者名簿!E588="","",技術者名簿!E588)</f>
        <v/>
      </c>
      <c r="M152" s="10" t="str">
        <f>IF(技術者名簿!E589="","",技術者名簿!E589)</f>
        <v/>
      </c>
    </row>
    <row r="153" spans="1:13" ht="12.95" customHeight="1">
      <c r="A153" s="176" t="s">
        <v>844</v>
      </c>
      <c r="B153" s="177">
        <f t="shared" si="2"/>
        <v>590</v>
      </c>
      <c r="C153" s="178" t="s">
        <v>190</v>
      </c>
      <c r="D153" s="178" t="s">
        <v>432</v>
      </c>
      <c r="E153" s="179">
        <v>147</v>
      </c>
      <c r="F153" s="10" t="str">
        <f>IF(技術者名簿!B590="","",1)</f>
        <v/>
      </c>
      <c r="G153" s="10" t="str">
        <f>IF(技術者名簿!B590="","",技術者名簿!B590)</f>
        <v/>
      </c>
      <c r="H153" s="10" t="str">
        <f>IF(技術者名簿!C590="","",技術者名簿!C590)</f>
        <v/>
      </c>
      <c r="I153" s="10" t="str">
        <f>IF(技術者名簿!D590="","",技術者名簿!D590)</f>
        <v/>
      </c>
      <c r="J153" s="10" t="str">
        <f>IF(技術者名簿!E590="","",技術者名簿!E590)</f>
        <v/>
      </c>
      <c r="K153" s="10" t="str">
        <f>IF(技術者名簿!E590="","",技術者名簿!E591)</f>
        <v/>
      </c>
      <c r="L153" s="10" t="str">
        <f>IF(技術者名簿!E592="","",技術者名簿!E592)</f>
        <v/>
      </c>
      <c r="M153" s="10" t="str">
        <f>IF(技術者名簿!E593="","",技術者名簿!E593)</f>
        <v/>
      </c>
    </row>
    <row r="154" spans="1:13" ht="12.95" customHeight="1">
      <c r="A154" s="176" t="s">
        <v>845</v>
      </c>
      <c r="B154" s="172">
        <f t="shared" si="2"/>
        <v>594</v>
      </c>
      <c r="C154" s="178" t="s">
        <v>190</v>
      </c>
      <c r="D154" s="178" t="s">
        <v>432</v>
      </c>
      <c r="E154" s="179">
        <v>148</v>
      </c>
      <c r="F154" s="10" t="str">
        <f>IF(技術者名簿!B594="","",1)</f>
        <v/>
      </c>
      <c r="G154" s="10" t="str">
        <f>IF(技術者名簿!B594="","",技術者名簿!B594)</f>
        <v/>
      </c>
      <c r="H154" s="10" t="str">
        <f>IF(技術者名簿!C594="","",技術者名簿!C594)</f>
        <v/>
      </c>
      <c r="I154" s="10" t="str">
        <f>IF(技術者名簿!D594="","",技術者名簿!D594)</f>
        <v/>
      </c>
      <c r="J154" s="10" t="str">
        <f>IF(技術者名簿!E594="","",技術者名簿!E594)</f>
        <v/>
      </c>
      <c r="K154" s="10" t="str">
        <f>IF(技術者名簿!E594="","",技術者名簿!E595)</f>
        <v/>
      </c>
      <c r="L154" s="10" t="str">
        <f>IF(技術者名簿!E596="","",技術者名簿!E596)</f>
        <v/>
      </c>
      <c r="M154" s="10" t="str">
        <f>IF(技術者名簿!E597="","",技術者名簿!E597)</f>
        <v/>
      </c>
    </row>
    <row r="155" spans="1:13" ht="12.95" customHeight="1">
      <c r="A155" s="176" t="s">
        <v>846</v>
      </c>
      <c r="B155" s="172">
        <f t="shared" si="2"/>
        <v>598</v>
      </c>
      <c r="C155" s="178" t="s">
        <v>190</v>
      </c>
      <c r="D155" s="178" t="s">
        <v>432</v>
      </c>
      <c r="E155" s="179">
        <v>149</v>
      </c>
      <c r="F155" s="10" t="str">
        <f>IF(技術者名簿!B598="","",1)</f>
        <v/>
      </c>
      <c r="G155" s="10" t="str">
        <f>IF(技術者名簿!B598="","",技術者名簿!B598)</f>
        <v/>
      </c>
      <c r="H155" s="10" t="str">
        <f>IF(技術者名簿!C598="","",技術者名簿!C598)</f>
        <v/>
      </c>
      <c r="I155" s="10" t="str">
        <f>IF(技術者名簿!D598="","",技術者名簿!D598)</f>
        <v/>
      </c>
      <c r="J155" s="10" t="str">
        <f>IF(技術者名簿!E598="","",技術者名簿!E598)</f>
        <v/>
      </c>
      <c r="K155" s="10" t="str">
        <f>IF(技術者名簿!E598="","",技術者名簿!E599)</f>
        <v/>
      </c>
      <c r="L155" s="10" t="str">
        <f>IF(技術者名簿!E600="","",技術者名簿!E600)</f>
        <v/>
      </c>
      <c r="M155" s="10" t="str">
        <f>IF(技術者名簿!E601="","",技術者名簿!E601)</f>
        <v/>
      </c>
    </row>
    <row r="156" spans="1:13" ht="12.95" customHeight="1">
      <c r="A156" s="176" t="s">
        <v>847</v>
      </c>
      <c r="B156" s="177">
        <f t="shared" si="2"/>
        <v>602</v>
      </c>
      <c r="C156" s="178" t="s">
        <v>190</v>
      </c>
      <c r="D156" s="178" t="s">
        <v>432</v>
      </c>
      <c r="E156" s="179">
        <v>150</v>
      </c>
      <c r="F156" s="10" t="str">
        <f>IF(技術者名簿!B602="","",1)</f>
        <v/>
      </c>
      <c r="G156" s="10" t="str">
        <f>IF(技術者名簿!B602="","",技術者名簿!B602)</f>
        <v/>
      </c>
      <c r="H156" s="10" t="str">
        <f>IF(技術者名簿!C602="","",技術者名簿!C602)</f>
        <v/>
      </c>
      <c r="I156" s="10" t="str">
        <f>IF(技術者名簿!D602="","",技術者名簿!D602)</f>
        <v/>
      </c>
      <c r="J156" s="10" t="str">
        <f>IF(技術者名簿!E602="","",技術者名簿!E602)</f>
        <v/>
      </c>
      <c r="K156" s="10" t="str">
        <f>IF(技術者名簿!E602="","",技術者名簿!E603)</f>
        <v/>
      </c>
      <c r="L156" s="10" t="str">
        <f>IF(技術者名簿!E604="","",技術者名簿!E604)</f>
        <v/>
      </c>
      <c r="M156" s="10" t="str">
        <f>IF(技術者名簿!E605="","",技術者名簿!E605)</f>
        <v/>
      </c>
    </row>
  </sheetData>
  <phoneticPr fontId="4"/>
  <conditionalFormatting sqref="A7:A156">
    <cfRule type="cellIs" dxfId="0" priority="1" operator="equal">
      <formula>0</formula>
    </cfRule>
  </conditionalFormatting>
  <pageMargins left="0.7" right="0.7" top="0.75" bottom="0.75" header="0.3" footer="0.3"/>
  <pageSetup paperSize="8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業者カード</vt:lpstr>
      <vt:lpstr>技術者名簿</vt:lpstr>
      <vt:lpstr>コード表</vt:lpstr>
      <vt:lpstr>Inputval</vt:lpstr>
      <vt:lpstr>InputvalEng</vt:lpstr>
      <vt:lpstr>InputvalEng!Print_Area</vt:lpstr>
      <vt:lpstr>技術者名簿!Print_Area</vt:lpstr>
      <vt:lpstr>業者カード!Print_Area</vt:lpstr>
      <vt:lpstr>コード表!Print_Titles</vt:lpstr>
      <vt:lpstr>技術者名簿!Print_Titles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2012-10-29T11:52:01Z</cp:lastPrinted>
  <dcterms:created xsi:type="dcterms:W3CDTF">2006-10-27T01:36:09Z</dcterms:created>
  <dcterms:modified xsi:type="dcterms:W3CDTF">2025-02-19T23:51:10Z</dcterms:modified>
</cp:coreProperties>
</file>